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pivotTables/pivotTable4.xml" ContentType="application/vnd.openxmlformats-officedocument.spreadsheetml.pivotTable+xml"/>
  <Override PartName="/xl/comments5.xml" ContentType="application/vnd.openxmlformats-officedocument.spreadsheetml.comments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janah\Dropbox\1_EAGLE\1_Finances\countries\6_IVORY COAST\2026\March\"/>
    </mc:Choice>
  </mc:AlternateContent>
  <xr:revisionPtr revIDLastSave="0" documentId="13_ncr:1_{6AE724CA-066C-4120-8EE3-AE482C9E72FA}" xr6:coauthVersionLast="47" xr6:coauthVersionMax="47" xr10:uidLastSave="{00000000-0000-0000-0000-000000000000}"/>
  <bookViews>
    <workbookView xWindow="-120" yWindow="-120" windowWidth="29040" windowHeight="15720" firstSheet="14" activeTab="25" xr2:uid="{00000000-000D-0000-FFFF-FFFF00000000}"/>
  </bookViews>
  <sheets>
    <sheet name="Balance" sheetId="3" r:id="rId1"/>
    <sheet name="advance" sheetId="4" r:id="rId2"/>
    <sheet name="Data" sheetId="5" r:id="rId3"/>
    <sheet name="Data Analyst" sheetId="91" r:id="rId4"/>
    <sheet name="Individual Cost" sheetId="90" r:id="rId5"/>
    <sheet name="Individual Received" sheetId="92" r:id="rId6"/>
    <sheet name="Cash Mars" sheetId="87" r:id="rId7"/>
    <sheet name="Bank Journal" sheetId="35" r:id="rId8"/>
    <sheet name="Bank Statment" sheetId="60" r:id="rId9"/>
    <sheet name="Bank reconciliation" sheetId="38" r:id="rId10"/>
    <sheet name="Bank reconciliation Scann" sheetId="36" r:id="rId11"/>
    <sheet name="Cash desk closing" sheetId="9" r:id="rId12"/>
    <sheet name="Cash desk closin scann" sheetId="10" r:id="rId13"/>
    <sheet name="Annick" sheetId="81" r:id="rId14"/>
    <sheet name="Jean Jacques" sheetId="71" r:id="rId15"/>
    <sheet name="E04" sheetId="82" r:id="rId16"/>
    <sheet name="Roxane" sheetId="65" r:id="rId17"/>
    <sheet name="Agnes" sheetId="68" r:id="rId18"/>
    <sheet name="Maxime" sheetId="66" r:id="rId19"/>
    <sheet name="E15" sheetId="83" r:id="rId20"/>
    <sheet name="E77" sheetId="84" r:id="rId21"/>
    <sheet name="E87" sheetId="85" r:id="rId22"/>
    <sheet name="Marie" sheetId="88" r:id="rId23"/>
    <sheet name="Feuille27" sheetId="97" r:id="rId24"/>
    <sheet name="Global Data" sheetId="95" r:id="rId25"/>
    <sheet name="Global Donor" sheetId="73" r:id="rId26"/>
  </sheets>
  <definedNames>
    <definedName name="_xlnm._FilterDatabase" localSheetId="17" hidden="1">Agnes!$A$1:$J$69</definedName>
    <definedName name="_xlnm._FilterDatabase" localSheetId="13" hidden="1">Annick!$A$1:$J$39</definedName>
    <definedName name="_xlnm._FilterDatabase" localSheetId="6" hidden="1">'Cash Mars'!$A$1:$J$101</definedName>
    <definedName name="_xlnm._FilterDatabase" localSheetId="2" hidden="1">Data!$A$1:$L$542</definedName>
    <definedName name="_xlnm._FilterDatabase" localSheetId="15" hidden="1">'E04'!$A$1:$K$171</definedName>
    <definedName name="_xlnm._FilterDatabase" localSheetId="19" hidden="1">'E15'!$A$1:$J$71</definedName>
    <definedName name="_xlnm._FilterDatabase" localSheetId="20" hidden="1">'E77'!$A$1:$J$119</definedName>
    <definedName name="_xlnm._FilterDatabase" localSheetId="21" hidden="1">'E87'!$A$1:$K$82</definedName>
    <definedName name="_xlnm._FilterDatabase" localSheetId="24" hidden="1">'Global Data'!$A$1:$L$995</definedName>
    <definedName name="_xlnm._FilterDatabase" localSheetId="14" hidden="1">'Jean Jacques'!$A$1:$J$32</definedName>
    <definedName name="_xlnm._FilterDatabase" localSheetId="22" hidden="1">Marie!$A$1:$J$24</definedName>
    <definedName name="_xlnm._FilterDatabase" localSheetId="18" hidden="1">Maxime!$A$1:$J$64</definedName>
    <definedName name="_xlnm._FilterDatabase" localSheetId="16" hidden="1">Roxane!$A$1:$J$39</definedName>
  </definedNames>
  <calcPr calcId="191029"/>
  <pivotCaches>
    <pivotCache cacheId="0" r:id="rId27"/>
    <pivotCache cacheId="1" r:id="rId28"/>
    <pivotCache cacheId="3" r:id="rId29"/>
    <pivotCache cacheId="22" r:id="rId3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6" i="73" l="1"/>
  <c r="F56" i="73"/>
  <c r="G55" i="73"/>
  <c r="F55" i="73"/>
  <c r="G44" i="73"/>
  <c r="F44" i="73"/>
  <c r="G43" i="73"/>
  <c r="F43" i="73"/>
  <c r="G42" i="73"/>
  <c r="F42" i="73"/>
  <c r="G17" i="73"/>
  <c r="G16" i="73"/>
  <c r="F17" i="73"/>
  <c r="F16" i="73"/>
  <c r="G5" i="73"/>
  <c r="F5" i="73"/>
  <c r="F473" i="95"/>
  <c r="F472" i="95"/>
  <c r="F471" i="95"/>
  <c r="F470" i="95"/>
  <c r="F469" i="95"/>
  <c r="F468" i="95"/>
  <c r="F467" i="95"/>
  <c r="F466" i="95"/>
  <c r="F465" i="95"/>
  <c r="F464" i="95"/>
  <c r="F463" i="95"/>
  <c r="F462" i="95"/>
  <c r="F461" i="95"/>
  <c r="F460" i="95"/>
  <c r="F459" i="95"/>
  <c r="F458" i="95"/>
  <c r="F457" i="95"/>
  <c r="F456" i="95"/>
  <c r="F455" i="95"/>
  <c r="F454" i="95"/>
  <c r="F453" i="95"/>
  <c r="F452" i="95"/>
  <c r="F451" i="95"/>
  <c r="F450" i="95"/>
  <c r="F449" i="95"/>
  <c r="F448" i="95"/>
  <c r="F447" i="95"/>
  <c r="F446" i="95"/>
  <c r="F445" i="95"/>
  <c r="F444" i="95"/>
  <c r="F443" i="95"/>
  <c r="F442" i="95"/>
  <c r="F441" i="95"/>
  <c r="F440" i="95"/>
  <c r="F439" i="95"/>
  <c r="F438" i="95"/>
  <c r="F437" i="95"/>
  <c r="F436" i="95"/>
  <c r="F435" i="95"/>
  <c r="F434" i="95"/>
  <c r="F433" i="95"/>
  <c r="F432" i="95"/>
  <c r="F431" i="95"/>
  <c r="F430" i="95"/>
  <c r="F429" i="95"/>
  <c r="F428" i="95"/>
  <c r="F427" i="95"/>
  <c r="F426" i="95"/>
  <c r="F425" i="95"/>
  <c r="F424" i="95"/>
  <c r="F423" i="95"/>
  <c r="F422" i="95"/>
  <c r="F421" i="95"/>
  <c r="F420" i="95"/>
  <c r="F419" i="95"/>
  <c r="F418" i="95"/>
  <c r="F417" i="95"/>
  <c r="F416" i="95"/>
  <c r="F415" i="95"/>
  <c r="F414" i="95"/>
  <c r="F413" i="95"/>
  <c r="F412" i="95"/>
  <c r="F411" i="95"/>
  <c r="F410" i="95"/>
  <c r="F409" i="95"/>
  <c r="F408" i="95"/>
  <c r="F407" i="95"/>
  <c r="F406" i="95"/>
  <c r="F405" i="95"/>
  <c r="F404" i="95"/>
  <c r="F403" i="95"/>
  <c r="F402" i="95"/>
  <c r="F401" i="95"/>
  <c r="F400" i="95"/>
  <c r="F399" i="95"/>
  <c r="F398" i="95"/>
  <c r="F397" i="95"/>
  <c r="F396" i="95"/>
  <c r="F395" i="95"/>
  <c r="F394" i="95"/>
  <c r="F393" i="95"/>
  <c r="F392" i="95"/>
  <c r="F391" i="95"/>
  <c r="F390" i="95"/>
  <c r="F389" i="95"/>
  <c r="F388" i="95"/>
  <c r="F387" i="95"/>
  <c r="F386" i="95"/>
  <c r="F385" i="95"/>
  <c r="F384" i="95"/>
  <c r="F383" i="95"/>
  <c r="F382" i="95"/>
  <c r="F381" i="95"/>
  <c r="F380" i="95"/>
  <c r="F379" i="95"/>
  <c r="F378" i="95"/>
  <c r="F377" i="95"/>
  <c r="F376" i="95"/>
  <c r="F375" i="95"/>
  <c r="F374" i="95"/>
  <c r="F373" i="95"/>
  <c r="F372" i="95"/>
  <c r="F371" i="95"/>
  <c r="F370" i="95"/>
  <c r="F369" i="95"/>
  <c r="F368" i="95"/>
  <c r="F367" i="95"/>
  <c r="F366" i="95"/>
  <c r="F365" i="95"/>
  <c r="F364" i="95"/>
  <c r="F363" i="95"/>
  <c r="F362" i="95"/>
  <c r="F361" i="95"/>
  <c r="F360" i="95"/>
  <c r="F359" i="95"/>
  <c r="F358" i="95"/>
  <c r="F357" i="95"/>
  <c r="F356" i="95"/>
  <c r="F355" i="95"/>
  <c r="F354" i="95"/>
  <c r="F353" i="95"/>
  <c r="F352" i="95"/>
  <c r="F351" i="95"/>
  <c r="F350" i="95"/>
  <c r="F349" i="95"/>
  <c r="F348" i="95"/>
  <c r="F347" i="95"/>
  <c r="F346" i="95"/>
  <c r="F345" i="95"/>
  <c r="F344" i="95"/>
  <c r="F343" i="95"/>
  <c r="F342" i="95"/>
  <c r="F341" i="95"/>
  <c r="F340" i="95"/>
  <c r="F339" i="95"/>
  <c r="F338" i="95"/>
  <c r="F337" i="95"/>
  <c r="F336" i="95"/>
  <c r="F335" i="95"/>
  <c r="F334" i="95"/>
  <c r="F333" i="95"/>
  <c r="F332" i="95"/>
  <c r="F331" i="95"/>
  <c r="F330" i="95"/>
  <c r="F329" i="95"/>
  <c r="F328" i="95"/>
  <c r="F327" i="95"/>
  <c r="F326" i="95"/>
  <c r="F325" i="95"/>
  <c r="F324" i="95"/>
  <c r="F323" i="95"/>
  <c r="F322" i="95"/>
  <c r="F321" i="95"/>
  <c r="F320" i="95"/>
  <c r="F319" i="95"/>
  <c r="F318" i="95"/>
  <c r="F317" i="95"/>
  <c r="F316" i="95"/>
  <c r="F315" i="95"/>
  <c r="F314" i="95"/>
  <c r="F313" i="95"/>
  <c r="F312" i="95"/>
  <c r="F311" i="95"/>
  <c r="F310" i="95"/>
  <c r="F309" i="95"/>
  <c r="F308" i="95"/>
  <c r="F307" i="95"/>
  <c r="F306" i="95"/>
  <c r="F305" i="95"/>
  <c r="F304" i="95"/>
  <c r="F303" i="95"/>
  <c r="F302" i="95"/>
  <c r="F301" i="95"/>
  <c r="F300" i="95"/>
  <c r="F299" i="95"/>
  <c r="F298" i="95"/>
  <c r="F297" i="95"/>
  <c r="F296" i="95"/>
  <c r="F295" i="95"/>
  <c r="F294" i="95"/>
  <c r="F293" i="95"/>
  <c r="F292" i="95"/>
  <c r="F291" i="95"/>
  <c r="F290" i="95"/>
  <c r="F289" i="95"/>
  <c r="F288" i="95"/>
  <c r="F287" i="95"/>
  <c r="F286" i="95"/>
  <c r="F285" i="95"/>
  <c r="F284" i="95"/>
  <c r="F283" i="95"/>
  <c r="F282" i="95"/>
  <c r="F281" i="95"/>
  <c r="F280" i="95"/>
  <c r="F279" i="95"/>
  <c r="F278" i="95"/>
  <c r="F277" i="95"/>
  <c r="F276" i="95"/>
  <c r="F275" i="95"/>
  <c r="F274" i="95"/>
  <c r="F273" i="95"/>
  <c r="F272" i="95"/>
  <c r="F271" i="95"/>
  <c r="F270" i="95"/>
  <c r="F269" i="95"/>
  <c r="F268" i="95"/>
  <c r="F267" i="95"/>
  <c r="F266" i="95"/>
  <c r="F265" i="95"/>
  <c r="F264" i="95"/>
  <c r="F263" i="95"/>
  <c r="F262" i="95"/>
  <c r="F261" i="95"/>
  <c r="F260" i="95"/>
  <c r="F259" i="95"/>
  <c r="F258" i="95"/>
  <c r="F257" i="95"/>
  <c r="F256" i="95"/>
  <c r="F255" i="95"/>
  <c r="F254" i="95"/>
  <c r="F253" i="95"/>
  <c r="F252" i="95"/>
  <c r="F251" i="95"/>
  <c r="F250" i="95"/>
  <c r="F249" i="95"/>
  <c r="F248" i="95"/>
  <c r="F247" i="95"/>
  <c r="F246" i="95"/>
  <c r="F245" i="95"/>
  <c r="F244" i="95"/>
  <c r="F243" i="95"/>
  <c r="F242" i="95"/>
  <c r="F241" i="95"/>
  <c r="F240" i="95"/>
  <c r="F239" i="95"/>
  <c r="F238" i="95"/>
  <c r="F237" i="95"/>
  <c r="F236" i="95"/>
  <c r="F235" i="95"/>
  <c r="F234" i="95"/>
  <c r="F233" i="95"/>
  <c r="F232" i="95"/>
  <c r="F231" i="95"/>
  <c r="F230" i="95"/>
  <c r="F229" i="95"/>
  <c r="F228" i="95"/>
  <c r="F227" i="95"/>
  <c r="F226" i="95"/>
  <c r="F225" i="95"/>
  <c r="F224" i="95"/>
  <c r="F223" i="95"/>
  <c r="F222" i="95"/>
  <c r="F221" i="95"/>
  <c r="F220" i="95"/>
  <c r="F219" i="95"/>
  <c r="F218" i="95"/>
  <c r="F217" i="95"/>
  <c r="F216" i="95"/>
  <c r="F215" i="95"/>
  <c r="F214" i="95"/>
  <c r="F213" i="95"/>
  <c r="F212" i="95"/>
  <c r="F211" i="95"/>
  <c r="F210" i="95"/>
  <c r="F209" i="95"/>
  <c r="F208" i="95"/>
  <c r="F207" i="95"/>
  <c r="F206" i="95"/>
  <c r="F205" i="95"/>
  <c r="F204" i="95"/>
  <c r="F203" i="95"/>
  <c r="F202" i="95"/>
  <c r="F201" i="95"/>
  <c r="F200" i="95"/>
  <c r="F199" i="95"/>
  <c r="F198" i="95"/>
  <c r="F197" i="95"/>
  <c r="F196" i="95"/>
  <c r="F195" i="95"/>
  <c r="F194" i="95"/>
  <c r="F193" i="95"/>
  <c r="F192" i="95"/>
  <c r="F191" i="95"/>
  <c r="F190" i="95"/>
  <c r="F189" i="95"/>
  <c r="F188" i="95"/>
  <c r="F187" i="95"/>
  <c r="F186" i="95"/>
  <c r="F185" i="95"/>
  <c r="F184" i="95"/>
  <c r="F183" i="95"/>
  <c r="F182" i="95"/>
  <c r="F181" i="95"/>
  <c r="F180" i="95"/>
  <c r="F179" i="95"/>
  <c r="F178" i="95"/>
  <c r="F177" i="95"/>
  <c r="F176" i="95"/>
  <c r="F175" i="95"/>
  <c r="F174" i="95"/>
  <c r="F173" i="95"/>
  <c r="F172" i="95"/>
  <c r="F171" i="95"/>
  <c r="F170" i="95"/>
  <c r="F169" i="95"/>
  <c r="F168" i="95"/>
  <c r="F167" i="95"/>
  <c r="F166" i="95"/>
  <c r="F165" i="95"/>
  <c r="F164" i="95"/>
  <c r="F163" i="95"/>
  <c r="F162" i="95"/>
  <c r="F161" i="95"/>
  <c r="F160" i="95"/>
  <c r="F159" i="95"/>
  <c r="F158" i="95"/>
  <c r="F157" i="95"/>
  <c r="F156" i="95"/>
  <c r="F155" i="95"/>
  <c r="F154" i="95"/>
  <c r="F153" i="95"/>
  <c r="F152" i="95"/>
  <c r="F151" i="95"/>
  <c r="F150" i="95"/>
  <c r="F149" i="95"/>
  <c r="F148" i="95"/>
  <c r="F147" i="95"/>
  <c r="F146" i="95"/>
  <c r="F145" i="95"/>
  <c r="F144" i="95"/>
  <c r="F143" i="95"/>
  <c r="F142" i="95"/>
  <c r="F141" i="95"/>
  <c r="F140" i="95"/>
  <c r="F139" i="95"/>
  <c r="F138" i="95"/>
  <c r="F137" i="95"/>
  <c r="F136" i="95"/>
  <c r="F135" i="95"/>
  <c r="F134" i="95"/>
  <c r="F133" i="95"/>
  <c r="F132" i="95"/>
  <c r="F131" i="95"/>
  <c r="F130" i="95"/>
  <c r="F129" i="95"/>
  <c r="F128" i="95"/>
  <c r="F127" i="95"/>
  <c r="F126" i="95"/>
  <c r="F125" i="95"/>
  <c r="F124" i="95"/>
  <c r="F123" i="95"/>
  <c r="F122" i="95"/>
  <c r="F121" i="95"/>
  <c r="F120" i="95"/>
  <c r="F119" i="95"/>
  <c r="F118" i="95"/>
  <c r="F117" i="95"/>
  <c r="F116" i="95"/>
  <c r="F115" i="95"/>
  <c r="F114" i="95"/>
  <c r="F113" i="95"/>
  <c r="F112" i="95"/>
  <c r="F111" i="95"/>
  <c r="F110" i="95"/>
  <c r="F109" i="95"/>
  <c r="F108" i="95"/>
  <c r="F107" i="95"/>
  <c r="F106" i="95"/>
  <c r="F105" i="95"/>
  <c r="F104" i="95"/>
  <c r="F103" i="95"/>
  <c r="F102" i="95"/>
  <c r="F101" i="95"/>
  <c r="F100" i="95"/>
  <c r="F99" i="95"/>
  <c r="F98" i="95"/>
  <c r="F97" i="95"/>
  <c r="F96" i="95"/>
  <c r="F95" i="95"/>
  <c r="F94" i="95"/>
  <c r="F93" i="95"/>
  <c r="F92" i="95"/>
  <c r="F91" i="95"/>
  <c r="F90" i="95"/>
  <c r="F89" i="95"/>
  <c r="F88" i="95"/>
  <c r="F87" i="95"/>
  <c r="F86" i="95"/>
  <c r="F85" i="95"/>
  <c r="F84" i="95"/>
  <c r="F83" i="95"/>
  <c r="F82" i="95"/>
  <c r="F81" i="95"/>
  <c r="F80" i="95"/>
  <c r="F79" i="95"/>
  <c r="F78" i="95"/>
  <c r="F77" i="95"/>
  <c r="F76" i="95"/>
  <c r="F75" i="95"/>
  <c r="F74" i="95"/>
  <c r="F73" i="95"/>
  <c r="F72" i="95"/>
  <c r="F71" i="95"/>
  <c r="F70" i="95"/>
  <c r="F69" i="95"/>
  <c r="F68" i="95"/>
  <c r="F67" i="95"/>
  <c r="F66" i="95"/>
  <c r="F65" i="95"/>
  <c r="F64" i="95"/>
  <c r="F63" i="95"/>
  <c r="F62" i="95"/>
  <c r="F61" i="95"/>
  <c r="F60" i="95"/>
  <c r="F59" i="95"/>
  <c r="F58" i="95"/>
  <c r="F57" i="95"/>
  <c r="F56" i="95"/>
  <c r="F55" i="95"/>
  <c r="F54" i="95"/>
  <c r="F53" i="95"/>
  <c r="F52" i="95"/>
  <c r="F51" i="95"/>
  <c r="F50" i="95"/>
  <c r="F49" i="95"/>
  <c r="F48" i="95"/>
  <c r="F47" i="95"/>
  <c r="F46" i="95"/>
  <c r="F45" i="95"/>
  <c r="F44" i="95"/>
  <c r="F43" i="95"/>
  <c r="F42" i="95"/>
  <c r="F41" i="95"/>
  <c r="F40" i="95"/>
  <c r="F39" i="95"/>
  <c r="F38" i="95"/>
  <c r="F37" i="95"/>
  <c r="F36" i="95"/>
  <c r="F35" i="95"/>
  <c r="F34" i="95"/>
  <c r="F33" i="95"/>
  <c r="F32" i="95"/>
  <c r="F31" i="95"/>
  <c r="F30" i="95"/>
  <c r="F29" i="95"/>
  <c r="F28" i="95"/>
  <c r="F27" i="95"/>
  <c r="F26" i="95"/>
  <c r="F25" i="95"/>
  <c r="F24" i="95"/>
  <c r="F23" i="95"/>
  <c r="F22" i="95"/>
  <c r="F21" i="95"/>
  <c r="F20" i="95"/>
  <c r="F19" i="95"/>
  <c r="F18" i="95"/>
  <c r="F17" i="95"/>
  <c r="F16" i="95"/>
  <c r="F15" i="95"/>
  <c r="F14" i="95"/>
  <c r="F13" i="95"/>
  <c r="F12" i="95"/>
  <c r="F11" i="95"/>
  <c r="F10" i="95"/>
  <c r="F9" i="95"/>
  <c r="F8" i="95"/>
  <c r="F7" i="95"/>
  <c r="F6" i="95"/>
  <c r="F5" i="95"/>
  <c r="F4" i="95"/>
  <c r="F3" i="95"/>
  <c r="F2" i="95"/>
  <c r="I24" i="3" l="1"/>
  <c r="H24" i="3"/>
  <c r="F995" i="95"/>
  <c r="F994" i="95"/>
  <c r="F993" i="95"/>
  <c r="F992" i="95"/>
  <c r="F991" i="95"/>
  <c r="F990" i="95"/>
  <c r="F989" i="95"/>
  <c r="F988" i="95"/>
  <c r="F987" i="95"/>
  <c r="F986" i="95"/>
  <c r="F985" i="95"/>
  <c r="F984" i="95"/>
  <c r="F983" i="95"/>
  <c r="F982" i="95"/>
  <c r="F981" i="95"/>
  <c r="F980" i="95"/>
  <c r="F979" i="95"/>
  <c r="F978" i="95"/>
  <c r="F977" i="95"/>
  <c r="F976" i="95"/>
  <c r="F975" i="95"/>
  <c r="F974" i="95"/>
  <c r="F973" i="95"/>
  <c r="F972" i="95"/>
  <c r="F971" i="95"/>
  <c r="F970" i="95"/>
  <c r="F969" i="95"/>
  <c r="F968" i="95"/>
  <c r="F967" i="95"/>
  <c r="F966" i="95"/>
  <c r="F965" i="95"/>
  <c r="F964" i="95"/>
  <c r="F963" i="95"/>
  <c r="F962" i="95"/>
  <c r="F961" i="95"/>
  <c r="F960" i="95"/>
  <c r="F959" i="95"/>
  <c r="F958" i="95"/>
  <c r="F957" i="95"/>
  <c r="F956" i="95"/>
  <c r="F955" i="95"/>
  <c r="F954" i="95"/>
  <c r="F953" i="95"/>
  <c r="F952" i="95"/>
  <c r="F951" i="95"/>
  <c r="F950" i="95"/>
  <c r="F949" i="95"/>
  <c r="F948" i="95"/>
  <c r="F947" i="95"/>
  <c r="F946" i="95"/>
  <c r="F945" i="95"/>
  <c r="F944" i="95"/>
  <c r="F943" i="95"/>
  <c r="F942" i="95"/>
  <c r="F941" i="95"/>
  <c r="F940" i="95"/>
  <c r="F939" i="95"/>
  <c r="F938" i="95"/>
  <c r="F937" i="95"/>
  <c r="F936" i="95"/>
  <c r="F935" i="95"/>
  <c r="F934" i="95"/>
  <c r="F933" i="95"/>
  <c r="F932" i="95"/>
  <c r="F931" i="95"/>
  <c r="F930" i="95"/>
  <c r="F929" i="95"/>
  <c r="F928" i="95"/>
  <c r="F927" i="95"/>
  <c r="F926" i="95"/>
  <c r="F925" i="95"/>
  <c r="F924" i="95"/>
  <c r="F923" i="95"/>
  <c r="F922" i="95"/>
  <c r="F921" i="95"/>
  <c r="F920" i="95"/>
  <c r="F919" i="95"/>
  <c r="F918" i="95"/>
  <c r="F917" i="95"/>
  <c r="F916" i="95"/>
  <c r="F915" i="95"/>
  <c r="F914" i="95"/>
  <c r="F913" i="95"/>
  <c r="F912" i="95"/>
  <c r="F911" i="95"/>
  <c r="F910" i="95"/>
  <c r="F909" i="95"/>
  <c r="F908" i="95"/>
  <c r="F907" i="95"/>
  <c r="F906" i="95"/>
  <c r="F905" i="95"/>
  <c r="F904" i="95"/>
  <c r="F903" i="95"/>
  <c r="F902" i="95"/>
  <c r="F901" i="95"/>
  <c r="F900" i="95"/>
  <c r="F899" i="95"/>
  <c r="F898" i="95"/>
  <c r="F897" i="95"/>
  <c r="F896" i="95"/>
  <c r="F895" i="95"/>
  <c r="F894" i="95"/>
  <c r="F893" i="95"/>
  <c r="F892" i="95"/>
  <c r="F891" i="95"/>
  <c r="F890" i="95"/>
  <c r="F889" i="95"/>
  <c r="F888" i="95"/>
  <c r="F887" i="95"/>
  <c r="F886" i="95"/>
  <c r="F885" i="95"/>
  <c r="F884" i="95"/>
  <c r="F883" i="95"/>
  <c r="F882" i="95"/>
  <c r="F881" i="95"/>
  <c r="F880" i="95"/>
  <c r="F879" i="95"/>
  <c r="F878" i="95"/>
  <c r="F877" i="95"/>
  <c r="F876" i="95"/>
  <c r="F875" i="95"/>
  <c r="F874" i="95"/>
  <c r="F873" i="95"/>
  <c r="F872" i="95"/>
  <c r="F871" i="95"/>
  <c r="F870" i="95"/>
  <c r="F869" i="95"/>
  <c r="F868" i="95"/>
  <c r="F867" i="95"/>
  <c r="F866" i="95"/>
  <c r="F865" i="95"/>
  <c r="F864" i="95"/>
  <c r="F863" i="95"/>
  <c r="F862" i="95"/>
  <c r="F861" i="95"/>
  <c r="F860" i="95"/>
  <c r="F859" i="95"/>
  <c r="F858" i="95"/>
  <c r="F857" i="95"/>
  <c r="F856" i="95"/>
  <c r="F855" i="95"/>
  <c r="F854" i="95"/>
  <c r="F853" i="95"/>
  <c r="F852" i="95"/>
  <c r="F851" i="95"/>
  <c r="F850" i="95"/>
  <c r="F849" i="95"/>
  <c r="F848" i="95"/>
  <c r="F847" i="95"/>
  <c r="F846" i="95"/>
  <c r="F845" i="95"/>
  <c r="F844" i="95"/>
  <c r="F843" i="95"/>
  <c r="F842" i="95"/>
  <c r="F841" i="95"/>
  <c r="F840" i="95"/>
  <c r="F839" i="95"/>
  <c r="F838" i="95"/>
  <c r="F837" i="95"/>
  <c r="F836" i="95"/>
  <c r="F835" i="95"/>
  <c r="F834" i="95"/>
  <c r="F833" i="95"/>
  <c r="F832" i="95"/>
  <c r="F831" i="95"/>
  <c r="F830" i="95"/>
  <c r="F829" i="95"/>
  <c r="F828" i="95"/>
  <c r="F827" i="95"/>
  <c r="F826" i="95"/>
  <c r="F825" i="95"/>
  <c r="F824" i="95"/>
  <c r="F823" i="95"/>
  <c r="F822" i="95"/>
  <c r="F821" i="95"/>
  <c r="F820" i="95"/>
  <c r="F819" i="95"/>
  <c r="F818" i="95"/>
  <c r="F817" i="95"/>
  <c r="F816" i="95"/>
  <c r="F815" i="95"/>
  <c r="F814" i="95"/>
  <c r="F813" i="95"/>
  <c r="F812" i="95"/>
  <c r="F811" i="95"/>
  <c r="F810" i="95"/>
  <c r="F809" i="95"/>
  <c r="F808" i="95"/>
  <c r="F807" i="95"/>
  <c r="F806" i="95"/>
  <c r="F805" i="95"/>
  <c r="F804" i="95"/>
  <c r="F803" i="95"/>
  <c r="F802" i="95"/>
  <c r="F801" i="95"/>
  <c r="F800" i="95"/>
  <c r="F799" i="95"/>
  <c r="F798" i="95"/>
  <c r="F797" i="95"/>
  <c r="F796" i="95"/>
  <c r="F795" i="95"/>
  <c r="F794" i="95"/>
  <c r="F793" i="95"/>
  <c r="F792" i="95"/>
  <c r="F791" i="95"/>
  <c r="F790" i="95"/>
  <c r="F789" i="95"/>
  <c r="F788" i="95"/>
  <c r="F787" i="95"/>
  <c r="F786" i="95"/>
  <c r="F785" i="95"/>
  <c r="F784" i="95"/>
  <c r="F783" i="95"/>
  <c r="F782" i="95"/>
  <c r="F781" i="95"/>
  <c r="F780" i="95"/>
  <c r="F779" i="95"/>
  <c r="F778" i="95"/>
  <c r="F777" i="95"/>
  <c r="F776" i="95"/>
  <c r="F775" i="95"/>
  <c r="F774" i="95"/>
  <c r="F773" i="95"/>
  <c r="F772" i="95"/>
  <c r="F771" i="95"/>
  <c r="F770" i="95"/>
  <c r="F769" i="95"/>
  <c r="F768" i="95"/>
  <c r="F767" i="95"/>
  <c r="F766" i="95"/>
  <c r="F765" i="95"/>
  <c r="F764" i="95"/>
  <c r="F763" i="95"/>
  <c r="F762" i="95"/>
  <c r="F761" i="95"/>
  <c r="F760" i="95"/>
  <c r="F759" i="95"/>
  <c r="F758" i="95"/>
  <c r="F757" i="95"/>
  <c r="F756" i="95"/>
  <c r="F755" i="95"/>
  <c r="F754" i="95"/>
  <c r="F753" i="95"/>
  <c r="F752" i="95"/>
  <c r="F751" i="95"/>
  <c r="F750" i="95"/>
  <c r="F749" i="95"/>
  <c r="F748" i="95"/>
  <c r="F747" i="95"/>
  <c r="F746" i="95"/>
  <c r="F745" i="95"/>
  <c r="F744" i="95"/>
  <c r="F743" i="95"/>
  <c r="F742" i="95"/>
  <c r="F741" i="95"/>
  <c r="F740" i="95"/>
  <c r="F739" i="95"/>
  <c r="F738" i="95"/>
  <c r="F737" i="95"/>
  <c r="F736" i="95"/>
  <c r="F735" i="95"/>
  <c r="F734" i="95"/>
  <c r="F733" i="95"/>
  <c r="F732" i="95"/>
  <c r="F731" i="95"/>
  <c r="F730" i="95"/>
  <c r="F729" i="95"/>
  <c r="F728" i="95"/>
  <c r="F727" i="95"/>
  <c r="F726" i="95"/>
  <c r="F725" i="95"/>
  <c r="F724" i="95"/>
  <c r="F723" i="95"/>
  <c r="F722" i="95"/>
  <c r="F721" i="95"/>
  <c r="F720" i="95"/>
  <c r="F719" i="95"/>
  <c r="F718" i="95"/>
  <c r="F717" i="95"/>
  <c r="F716" i="95"/>
  <c r="F715" i="95"/>
  <c r="F714" i="95"/>
  <c r="F713" i="95"/>
  <c r="F712" i="95"/>
  <c r="F711" i="95"/>
  <c r="F710" i="95"/>
  <c r="F709" i="95"/>
  <c r="F708" i="95"/>
  <c r="F707" i="95"/>
  <c r="F706" i="95"/>
  <c r="F705" i="95"/>
  <c r="F704" i="95"/>
  <c r="F703" i="95"/>
  <c r="F702" i="95"/>
  <c r="F701" i="95"/>
  <c r="F700" i="95"/>
  <c r="F699" i="95"/>
  <c r="F698" i="95"/>
  <c r="F697" i="95"/>
  <c r="F696" i="95"/>
  <c r="F695" i="95"/>
  <c r="F694" i="95"/>
  <c r="F693" i="95"/>
  <c r="F692" i="95"/>
  <c r="F691" i="95"/>
  <c r="F690" i="95"/>
  <c r="F689" i="95"/>
  <c r="F688" i="95"/>
  <c r="F687" i="95"/>
  <c r="F686" i="95"/>
  <c r="F685" i="95"/>
  <c r="F684" i="95"/>
  <c r="F683" i="95"/>
  <c r="F682" i="95"/>
  <c r="F681" i="95"/>
  <c r="F680" i="95"/>
  <c r="F679" i="95"/>
  <c r="F678" i="95"/>
  <c r="F677" i="95"/>
  <c r="F676" i="95"/>
  <c r="F675" i="95"/>
  <c r="F674" i="95"/>
  <c r="F673" i="95"/>
  <c r="F672" i="95"/>
  <c r="F671" i="95"/>
  <c r="F670" i="95"/>
  <c r="F669" i="95"/>
  <c r="F668" i="95"/>
  <c r="F667" i="95"/>
  <c r="F666" i="95"/>
  <c r="F665" i="95"/>
  <c r="F664" i="95"/>
  <c r="F663" i="95"/>
  <c r="F662" i="95"/>
  <c r="F661" i="95"/>
  <c r="F660" i="95"/>
  <c r="F659" i="95"/>
  <c r="F658" i="95"/>
  <c r="F657" i="95"/>
  <c r="F656" i="95"/>
  <c r="F655" i="95"/>
  <c r="F654" i="95"/>
  <c r="F653" i="95"/>
  <c r="F652" i="95"/>
  <c r="F651" i="95"/>
  <c r="F650" i="95"/>
  <c r="F649" i="95"/>
  <c r="F648" i="95"/>
  <c r="F647" i="95"/>
  <c r="F646" i="95"/>
  <c r="F645" i="95"/>
  <c r="F644" i="95"/>
  <c r="F643" i="95"/>
  <c r="F642" i="95"/>
  <c r="F641" i="95"/>
  <c r="F640" i="95"/>
  <c r="F639" i="95"/>
  <c r="F638" i="95"/>
  <c r="F637" i="95"/>
  <c r="F636" i="95"/>
  <c r="F635" i="95"/>
  <c r="F634" i="95"/>
  <c r="F633" i="95"/>
  <c r="F632" i="95"/>
  <c r="F631" i="95"/>
  <c r="F630" i="95"/>
  <c r="F629" i="95"/>
  <c r="F628" i="95"/>
  <c r="F627" i="95"/>
  <c r="F626" i="95"/>
  <c r="F625" i="95"/>
  <c r="F624" i="95"/>
  <c r="F623" i="95"/>
  <c r="F622" i="95"/>
  <c r="F621" i="95"/>
  <c r="F620" i="95"/>
  <c r="F619" i="95"/>
  <c r="F618" i="95"/>
  <c r="F617" i="95"/>
  <c r="F616" i="95"/>
  <c r="F615" i="95"/>
  <c r="F614" i="95"/>
  <c r="F613" i="95"/>
  <c r="F612" i="95"/>
  <c r="F611" i="95"/>
  <c r="F610" i="95"/>
  <c r="F609" i="95"/>
  <c r="F608" i="95"/>
  <c r="F607" i="95"/>
  <c r="F606" i="95"/>
  <c r="F605" i="95"/>
  <c r="F604" i="95"/>
  <c r="F603" i="95"/>
  <c r="F602" i="95"/>
  <c r="F601" i="95"/>
  <c r="F600" i="95"/>
  <c r="F599" i="95"/>
  <c r="F598" i="95"/>
  <c r="F597" i="95"/>
  <c r="F596" i="95"/>
  <c r="F595" i="95"/>
  <c r="F594" i="95"/>
  <c r="F593" i="95"/>
  <c r="F592" i="95"/>
  <c r="F591" i="95"/>
  <c r="F590" i="95"/>
  <c r="F589" i="95"/>
  <c r="F588" i="95"/>
  <c r="F587" i="95"/>
  <c r="F586" i="95"/>
  <c r="F585" i="95"/>
  <c r="F584" i="95"/>
  <c r="F583" i="95"/>
  <c r="F582" i="95"/>
  <c r="F581" i="95"/>
  <c r="F580" i="95"/>
  <c r="F579" i="95"/>
  <c r="F578" i="95"/>
  <c r="F577" i="95"/>
  <c r="F576" i="95"/>
  <c r="F575" i="95"/>
  <c r="F574" i="95"/>
  <c r="F573" i="95"/>
  <c r="F572" i="95"/>
  <c r="F571" i="95"/>
  <c r="F570" i="95"/>
  <c r="F569" i="95"/>
  <c r="F568" i="95"/>
  <c r="F567" i="95"/>
  <c r="F566" i="95"/>
  <c r="F565" i="95"/>
  <c r="F564" i="95"/>
  <c r="F563" i="95"/>
  <c r="F562" i="95"/>
  <c r="F561" i="95"/>
  <c r="F560" i="95"/>
  <c r="F559" i="95"/>
  <c r="F558" i="95"/>
  <c r="F557" i="95"/>
  <c r="F556" i="95"/>
  <c r="F555" i="95"/>
  <c r="F554" i="95"/>
  <c r="F553" i="95"/>
  <c r="F552" i="95"/>
  <c r="F551" i="95"/>
  <c r="F550" i="95"/>
  <c r="F549" i="95"/>
  <c r="F548" i="95"/>
  <c r="F547" i="95"/>
  <c r="F546" i="95"/>
  <c r="F545" i="95"/>
  <c r="F544" i="95"/>
  <c r="F543" i="95"/>
  <c r="F542" i="95"/>
  <c r="F541" i="95"/>
  <c r="F540" i="95"/>
  <c r="F539" i="95"/>
  <c r="F538" i="95"/>
  <c r="F537" i="95"/>
  <c r="F536" i="95"/>
  <c r="F535" i="95"/>
  <c r="F534" i="95"/>
  <c r="F533" i="95"/>
  <c r="F532" i="95"/>
  <c r="F531" i="95"/>
  <c r="F530" i="95"/>
  <c r="F529" i="95"/>
  <c r="F528" i="95"/>
  <c r="F527" i="95"/>
  <c r="F526" i="95"/>
  <c r="F525" i="95"/>
  <c r="F524" i="95"/>
  <c r="F523" i="95"/>
  <c r="F522" i="95"/>
  <c r="F521" i="95"/>
  <c r="F520" i="95"/>
  <c r="F519" i="95"/>
  <c r="F518" i="95"/>
  <c r="F517" i="95"/>
  <c r="F516" i="95"/>
  <c r="F515" i="95"/>
  <c r="F514" i="95"/>
  <c r="F513" i="95"/>
  <c r="F512" i="95"/>
  <c r="F511" i="95"/>
  <c r="F510" i="95"/>
  <c r="F509" i="95"/>
  <c r="F508" i="95"/>
  <c r="F507" i="95"/>
  <c r="F506" i="95"/>
  <c r="F505" i="95"/>
  <c r="F504" i="95"/>
  <c r="F503" i="95"/>
  <c r="F502" i="95"/>
  <c r="F501" i="95"/>
  <c r="F500" i="95"/>
  <c r="F499" i="95"/>
  <c r="F498" i="95"/>
  <c r="F497" i="95"/>
  <c r="F496" i="95"/>
  <c r="F495" i="95"/>
  <c r="F494" i="95"/>
  <c r="F493" i="95"/>
  <c r="F492" i="95"/>
  <c r="F491" i="95"/>
  <c r="F490" i="95"/>
  <c r="F489" i="95"/>
  <c r="F488" i="95"/>
  <c r="F487" i="95"/>
  <c r="F486" i="95"/>
  <c r="F485" i="95"/>
  <c r="F484" i="95"/>
  <c r="F483" i="95"/>
  <c r="F482" i="95"/>
  <c r="F481" i="95"/>
  <c r="F480" i="95"/>
  <c r="F479" i="95"/>
  <c r="F478" i="95"/>
  <c r="F477" i="95"/>
  <c r="F476" i="95"/>
  <c r="F475" i="95"/>
  <c r="F474" i="95"/>
  <c r="G24" i="88"/>
  <c r="G23" i="88"/>
  <c r="G22" i="88"/>
  <c r="G21" i="88"/>
  <c r="G20" i="88"/>
  <c r="G19" i="88"/>
  <c r="G18" i="88"/>
  <c r="G17" i="88"/>
  <c r="G16" i="88"/>
  <c r="G15" i="88"/>
  <c r="G14" i="88"/>
  <c r="G13" i="88"/>
  <c r="G12" i="88"/>
  <c r="G11" i="88"/>
  <c r="G10" i="88"/>
  <c r="G9" i="88"/>
  <c r="G8" i="88"/>
  <c r="G7" i="88"/>
  <c r="G6" i="88"/>
  <c r="G5" i="88"/>
  <c r="G4" i="88"/>
  <c r="G3" i="88"/>
  <c r="G61" i="85"/>
  <c r="G60" i="85"/>
  <c r="G59" i="85"/>
  <c r="G58" i="85"/>
  <c r="G57" i="85"/>
  <c r="G56" i="85"/>
  <c r="G55" i="85"/>
  <c r="G54" i="85"/>
  <c r="G53" i="85"/>
  <c r="G52" i="85"/>
  <c r="G51" i="85"/>
  <c r="G50" i="85"/>
  <c r="G49" i="85"/>
  <c r="G48" i="85"/>
  <c r="G47" i="85"/>
  <c r="G46" i="85"/>
  <c r="G45" i="85"/>
  <c r="G44" i="85"/>
  <c r="G43" i="85"/>
  <c r="G42" i="85"/>
  <c r="G41" i="85"/>
  <c r="G40" i="85"/>
  <c r="G39" i="85"/>
  <c r="G38" i="85"/>
  <c r="G37" i="85"/>
  <c r="G36" i="85"/>
  <c r="G35" i="85"/>
  <c r="G34" i="85"/>
  <c r="G33" i="85"/>
  <c r="G32" i="85"/>
  <c r="G31" i="85"/>
  <c r="G30" i="85"/>
  <c r="G29" i="85"/>
  <c r="G28" i="85"/>
  <c r="G27" i="85"/>
  <c r="G26" i="85"/>
  <c r="G25" i="85"/>
  <c r="G24" i="85"/>
  <c r="G23" i="85"/>
  <c r="G22" i="85"/>
  <c r="G21" i="85"/>
  <c r="G20" i="85"/>
  <c r="G19" i="85"/>
  <c r="G18" i="85"/>
  <c r="G17" i="85"/>
  <c r="G16" i="85"/>
  <c r="G15" i="85"/>
  <c r="G14" i="85"/>
  <c r="G13" i="85"/>
  <c r="G12" i="85"/>
  <c r="G11" i="85"/>
  <c r="G10" i="85"/>
  <c r="G9" i="85"/>
  <c r="G8" i="85"/>
  <c r="G7" i="85"/>
  <c r="G6" i="85"/>
  <c r="G5" i="85"/>
  <c r="G4" i="85"/>
  <c r="G3" i="85"/>
  <c r="G86" i="84"/>
  <c r="G85" i="84"/>
  <c r="G84" i="84"/>
  <c r="G83" i="84"/>
  <c r="G82" i="84"/>
  <c r="G81" i="84"/>
  <c r="G80" i="84"/>
  <c r="G79" i="84"/>
  <c r="G78" i="84"/>
  <c r="G77" i="84"/>
  <c r="G76" i="84"/>
  <c r="G75" i="84"/>
  <c r="G74" i="84"/>
  <c r="G73" i="84"/>
  <c r="G72" i="84"/>
  <c r="G71" i="84"/>
  <c r="G70" i="84"/>
  <c r="G69" i="84"/>
  <c r="G68" i="84"/>
  <c r="G67" i="84"/>
  <c r="G66" i="84"/>
  <c r="G65" i="84"/>
  <c r="G64" i="84"/>
  <c r="G63" i="84"/>
  <c r="G62" i="84"/>
  <c r="G61" i="84"/>
  <c r="G60" i="84"/>
  <c r="G59" i="84"/>
  <c r="G58" i="84"/>
  <c r="G57" i="84"/>
  <c r="G56" i="84"/>
  <c r="G55" i="84"/>
  <c r="G54" i="84"/>
  <c r="G53" i="84"/>
  <c r="G52" i="84"/>
  <c r="G51" i="84"/>
  <c r="G50" i="84"/>
  <c r="G49" i="84"/>
  <c r="G48" i="84"/>
  <c r="G47" i="84"/>
  <c r="G46" i="84"/>
  <c r="G45" i="84"/>
  <c r="G44" i="84"/>
  <c r="G43" i="84"/>
  <c r="G42" i="84"/>
  <c r="G41" i="84"/>
  <c r="G40" i="84"/>
  <c r="G39" i="84"/>
  <c r="G38" i="84"/>
  <c r="G37" i="84"/>
  <c r="G36" i="84"/>
  <c r="G35" i="84"/>
  <c r="G34" i="84"/>
  <c r="G33" i="84"/>
  <c r="G32" i="84"/>
  <c r="G31" i="84"/>
  <c r="G30" i="84"/>
  <c r="G29" i="84"/>
  <c r="G28" i="84"/>
  <c r="G27" i="84"/>
  <c r="G26" i="84"/>
  <c r="G25" i="84"/>
  <c r="G24" i="84"/>
  <c r="G23" i="84"/>
  <c r="G22" i="84"/>
  <c r="G21" i="84"/>
  <c r="G20" i="84"/>
  <c r="G19" i="84"/>
  <c r="G18" i="84"/>
  <c r="G17" i="84"/>
  <c r="G16" i="84"/>
  <c r="G15" i="84"/>
  <c r="G14" i="84"/>
  <c r="G13" i="84"/>
  <c r="G12" i="84"/>
  <c r="G11" i="84"/>
  <c r="G10" i="84"/>
  <c r="G9" i="84"/>
  <c r="G8" i="84"/>
  <c r="G7" i="84"/>
  <c r="G6" i="84"/>
  <c r="G5" i="84"/>
  <c r="G4" i="84"/>
  <c r="G3" i="84"/>
  <c r="G63" i="83"/>
  <c r="G62" i="83"/>
  <c r="G61" i="83"/>
  <c r="G60" i="83"/>
  <c r="G59" i="83"/>
  <c r="G58" i="83"/>
  <c r="G57" i="83"/>
  <c r="G56" i="83"/>
  <c r="G55" i="83"/>
  <c r="G54" i="83"/>
  <c r="G53" i="83"/>
  <c r="G52" i="83"/>
  <c r="G51" i="83"/>
  <c r="G50" i="83"/>
  <c r="G49" i="83"/>
  <c r="G48" i="83"/>
  <c r="G47" i="83"/>
  <c r="G46" i="83"/>
  <c r="G45" i="83"/>
  <c r="G44" i="83"/>
  <c r="G43" i="83"/>
  <c r="G42" i="83"/>
  <c r="G41" i="83"/>
  <c r="G40" i="83"/>
  <c r="G39" i="83"/>
  <c r="G38" i="83"/>
  <c r="G37" i="83"/>
  <c r="G36" i="83"/>
  <c r="G35" i="83"/>
  <c r="G34" i="83"/>
  <c r="G33" i="83"/>
  <c r="G32" i="83"/>
  <c r="G31" i="83"/>
  <c r="G30" i="83"/>
  <c r="G29" i="83"/>
  <c r="G28" i="83"/>
  <c r="G27" i="83"/>
  <c r="G26" i="83"/>
  <c r="G25" i="83"/>
  <c r="G24" i="83"/>
  <c r="G23" i="83"/>
  <c r="G22" i="83"/>
  <c r="G21" i="83"/>
  <c r="G20" i="83"/>
  <c r="G19" i="83"/>
  <c r="G18" i="83"/>
  <c r="G17" i="83"/>
  <c r="G16" i="83"/>
  <c r="G15" i="83"/>
  <c r="G14" i="83"/>
  <c r="G13" i="83"/>
  <c r="G12" i="83"/>
  <c r="G11" i="83"/>
  <c r="G10" i="83"/>
  <c r="G9" i="83"/>
  <c r="G8" i="83"/>
  <c r="G7" i="83"/>
  <c r="G6" i="83"/>
  <c r="G5" i="83"/>
  <c r="G4" i="83"/>
  <c r="G3" i="83"/>
  <c r="G64" i="66"/>
  <c r="G63" i="66"/>
  <c r="G62" i="66"/>
  <c r="G61" i="66"/>
  <c r="G60" i="66"/>
  <c r="G59" i="66"/>
  <c r="G58" i="66"/>
  <c r="G57" i="66"/>
  <c r="G56" i="66"/>
  <c r="G55" i="66"/>
  <c r="G54" i="66"/>
  <c r="G53" i="66"/>
  <c r="G52" i="66"/>
  <c r="G51" i="66"/>
  <c r="G50" i="66"/>
  <c r="G49" i="66"/>
  <c r="G48" i="66"/>
  <c r="G47" i="66"/>
  <c r="G46" i="66"/>
  <c r="G45" i="66"/>
  <c r="G44" i="66"/>
  <c r="G43" i="66"/>
  <c r="G42" i="66"/>
  <c r="G41" i="66"/>
  <c r="G40" i="66"/>
  <c r="G39" i="66"/>
  <c r="G38" i="66"/>
  <c r="G37" i="66"/>
  <c r="G36" i="66"/>
  <c r="G35" i="66"/>
  <c r="G34" i="66"/>
  <c r="G33" i="66"/>
  <c r="G32" i="66"/>
  <c r="G31" i="66"/>
  <c r="G30" i="66"/>
  <c r="G29" i="66"/>
  <c r="G28" i="66"/>
  <c r="G27" i="66"/>
  <c r="G26" i="66"/>
  <c r="G25" i="66"/>
  <c r="G24" i="66"/>
  <c r="G23" i="66"/>
  <c r="G22" i="66"/>
  <c r="G21" i="66"/>
  <c r="G20" i="66"/>
  <c r="G19" i="66"/>
  <c r="G18" i="66"/>
  <c r="G17" i="66"/>
  <c r="G16" i="66"/>
  <c r="G15" i="66"/>
  <c r="G14" i="66"/>
  <c r="G13" i="66"/>
  <c r="G12" i="66"/>
  <c r="G11" i="66"/>
  <c r="G10" i="66"/>
  <c r="G9" i="66"/>
  <c r="G8" i="66"/>
  <c r="G7" i="66"/>
  <c r="G6" i="66"/>
  <c r="G5" i="66"/>
  <c r="G4" i="66"/>
  <c r="G3" i="66"/>
  <c r="G69" i="68"/>
  <c r="G68" i="68"/>
  <c r="G67" i="68"/>
  <c r="G66" i="68"/>
  <c r="G65" i="68"/>
  <c r="G64" i="68"/>
  <c r="G63" i="68"/>
  <c r="G62" i="68"/>
  <c r="G61" i="68"/>
  <c r="G60" i="68"/>
  <c r="G59" i="68"/>
  <c r="G58" i="68"/>
  <c r="G57" i="68"/>
  <c r="G56" i="68"/>
  <c r="G55" i="68"/>
  <c r="G54" i="68"/>
  <c r="G53" i="68"/>
  <c r="G52" i="68"/>
  <c r="G51" i="68"/>
  <c r="G50" i="68"/>
  <c r="G49" i="68"/>
  <c r="G48" i="68"/>
  <c r="G47" i="68"/>
  <c r="G46" i="68"/>
  <c r="G45" i="68"/>
  <c r="G44" i="68"/>
  <c r="G43" i="68"/>
  <c r="G42" i="68"/>
  <c r="G41" i="68"/>
  <c r="G40" i="68"/>
  <c r="G39" i="68"/>
  <c r="G38" i="68"/>
  <c r="G37" i="68"/>
  <c r="G36" i="68"/>
  <c r="G35" i="68"/>
  <c r="G34" i="68"/>
  <c r="G33" i="68"/>
  <c r="G32" i="68"/>
  <c r="G31" i="68"/>
  <c r="G30" i="68"/>
  <c r="G29" i="68"/>
  <c r="G28" i="68"/>
  <c r="G27" i="68"/>
  <c r="G26" i="68"/>
  <c r="G25" i="68"/>
  <c r="G24" i="68"/>
  <c r="G23" i="68"/>
  <c r="G22" i="68"/>
  <c r="G21" i="68"/>
  <c r="G20" i="68"/>
  <c r="G19" i="68"/>
  <c r="G18" i="68"/>
  <c r="G17" i="68"/>
  <c r="G16" i="68"/>
  <c r="G15" i="68"/>
  <c r="G14" i="68"/>
  <c r="G13" i="68"/>
  <c r="G12" i="68"/>
  <c r="G11" i="68"/>
  <c r="G10" i="68"/>
  <c r="G9" i="68"/>
  <c r="G8" i="68"/>
  <c r="G7" i="68"/>
  <c r="G6" i="68"/>
  <c r="G5" i="68"/>
  <c r="G4" i="68"/>
  <c r="G3" i="68"/>
  <c r="G38" i="65"/>
  <c r="G37" i="65"/>
  <c r="G36" i="65"/>
  <c r="G35" i="65"/>
  <c r="G34" i="65"/>
  <c r="G33" i="65"/>
  <c r="G32" i="65"/>
  <c r="G31" i="65"/>
  <c r="G30" i="65"/>
  <c r="G29" i="65"/>
  <c r="G28" i="65"/>
  <c r="G27" i="65"/>
  <c r="G26" i="65"/>
  <c r="G25" i="65"/>
  <c r="G24" i="65"/>
  <c r="G23" i="65"/>
  <c r="G22" i="65"/>
  <c r="G21" i="65"/>
  <c r="G20" i="65"/>
  <c r="G19" i="65"/>
  <c r="G18" i="65"/>
  <c r="G17" i="65"/>
  <c r="G16" i="65"/>
  <c r="G15" i="65"/>
  <c r="G14" i="65"/>
  <c r="G13" i="65"/>
  <c r="G12" i="65"/>
  <c r="G11" i="65"/>
  <c r="G10" i="65"/>
  <c r="G9" i="65"/>
  <c r="G8" i="65"/>
  <c r="G7" i="65"/>
  <c r="G6" i="65"/>
  <c r="G5" i="65"/>
  <c r="G4" i="65"/>
  <c r="G3" i="65"/>
  <c r="G171" i="82"/>
  <c r="G170" i="82"/>
  <c r="G169" i="82"/>
  <c r="G168" i="82"/>
  <c r="G167" i="82"/>
  <c r="G166" i="82"/>
  <c r="G165" i="82"/>
  <c r="G164" i="82"/>
  <c r="G163" i="82"/>
  <c r="G162" i="82"/>
  <c r="G161" i="82"/>
  <c r="G160" i="82"/>
  <c r="G159" i="82"/>
  <c r="G158" i="82"/>
  <c r="G157" i="82"/>
  <c r="G156" i="82"/>
  <c r="G155" i="82"/>
  <c r="G154" i="82"/>
  <c r="G153" i="82"/>
  <c r="G152" i="82"/>
  <c r="G151" i="82"/>
  <c r="G150" i="82"/>
  <c r="G149" i="82"/>
  <c r="G148" i="82"/>
  <c r="G147" i="82"/>
  <c r="G146" i="82"/>
  <c r="G145" i="82"/>
  <c r="G144" i="82"/>
  <c r="G143" i="82"/>
  <c r="G142" i="82"/>
  <c r="G141" i="82"/>
  <c r="G140" i="82"/>
  <c r="G139" i="82"/>
  <c r="G138" i="82"/>
  <c r="G137" i="82"/>
  <c r="G136" i="82"/>
  <c r="G135" i="82"/>
  <c r="G134" i="82"/>
  <c r="G133" i="82"/>
  <c r="G132" i="82"/>
  <c r="G131" i="82"/>
  <c r="G130" i="82"/>
  <c r="G129" i="82"/>
  <c r="G128" i="82"/>
  <c r="G127" i="82"/>
  <c r="G126" i="82"/>
  <c r="G125" i="82"/>
  <c r="G124" i="82"/>
  <c r="G123" i="82"/>
  <c r="G122" i="82"/>
  <c r="G121" i="82"/>
  <c r="G120" i="82"/>
  <c r="G119" i="82"/>
  <c r="G118" i="82"/>
  <c r="G117" i="82"/>
  <c r="G116" i="82"/>
  <c r="G115" i="82"/>
  <c r="G114" i="82"/>
  <c r="G113" i="82"/>
  <c r="G112" i="82"/>
  <c r="G111" i="82"/>
  <c r="G110" i="82"/>
  <c r="G109" i="82"/>
  <c r="G108" i="82"/>
  <c r="G107" i="82"/>
  <c r="G106" i="82"/>
  <c r="G105" i="82"/>
  <c r="G104" i="82"/>
  <c r="G103" i="82"/>
  <c r="G102" i="82"/>
  <c r="G101" i="82"/>
  <c r="G100" i="82"/>
  <c r="G99" i="82"/>
  <c r="G98" i="82"/>
  <c r="G97" i="82"/>
  <c r="G96" i="82"/>
  <c r="G95" i="82"/>
  <c r="G94" i="82"/>
  <c r="G93" i="82"/>
  <c r="G92" i="82"/>
  <c r="G91" i="82"/>
  <c r="G90" i="82"/>
  <c r="G89" i="82"/>
  <c r="G88" i="82"/>
  <c r="G87" i="82"/>
  <c r="G86" i="82"/>
  <c r="G85" i="82"/>
  <c r="G84" i="82"/>
  <c r="G83" i="82"/>
  <c r="G82" i="82"/>
  <c r="G81" i="82"/>
  <c r="G80" i="82"/>
  <c r="G79" i="82"/>
  <c r="G62" i="82"/>
  <c r="G61" i="82"/>
  <c r="G60" i="82"/>
  <c r="G59" i="82"/>
  <c r="G58" i="82"/>
  <c r="G57" i="82"/>
  <c r="G56" i="82"/>
  <c r="G55" i="82"/>
  <c r="G54" i="82"/>
  <c r="G53" i="82"/>
  <c r="G52" i="82"/>
  <c r="G51" i="82"/>
  <c r="G50" i="82"/>
  <c r="G49" i="82"/>
  <c r="G48" i="82"/>
  <c r="G47" i="82"/>
  <c r="G46" i="82"/>
  <c r="G45" i="82"/>
  <c r="G44" i="82"/>
  <c r="G43" i="82"/>
  <c r="G42" i="82"/>
  <c r="G41" i="82"/>
  <c r="G40" i="82"/>
  <c r="G39" i="82"/>
  <c r="G38" i="82"/>
  <c r="G37" i="82"/>
  <c r="G36" i="82"/>
  <c r="G35" i="82"/>
  <c r="G34" i="82"/>
  <c r="G33" i="82"/>
  <c r="G32" i="82"/>
  <c r="G31" i="82"/>
  <c r="G30" i="82"/>
  <c r="G29" i="82"/>
  <c r="G28" i="82"/>
  <c r="G27" i="82"/>
  <c r="G26" i="82"/>
  <c r="G25" i="82"/>
  <c r="G24" i="82"/>
  <c r="G23" i="82"/>
  <c r="G22" i="82"/>
  <c r="G21" i="82"/>
  <c r="G20" i="82"/>
  <c r="G19" i="82"/>
  <c r="G18" i="82"/>
  <c r="G17" i="82"/>
  <c r="G16" i="82"/>
  <c r="G15" i="82"/>
  <c r="G14" i="82"/>
  <c r="G13" i="82"/>
  <c r="G12" i="82"/>
  <c r="G11" i="82"/>
  <c r="G10" i="82"/>
  <c r="G9" i="82"/>
  <c r="G8" i="82"/>
  <c r="G7" i="82"/>
  <c r="G6" i="82"/>
  <c r="G5" i="82"/>
  <c r="G4" i="82"/>
  <c r="G3" i="82"/>
  <c r="G18" i="71"/>
  <c r="G17" i="71"/>
  <c r="G16" i="71"/>
  <c r="G15" i="71"/>
  <c r="G14" i="71"/>
  <c r="G13" i="71"/>
  <c r="G12" i="71"/>
  <c r="G11" i="71"/>
  <c r="G10" i="71"/>
  <c r="G9" i="71"/>
  <c r="G8" i="71"/>
  <c r="G7" i="71"/>
  <c r="G6" i="71"/>
  <c r="G5" i="71"/>
  <c r="G4" i="71"/>
  <c r="G3" i="71"/>
  <c r="G31" i="81"/>
  <c r="G30" i="81"/>
  <c r="G29" i="81"/>
  <c r="G28" i="81"/>
  <c r="G27" i="81"/>
  <c r="G26" i="81"/>
  <c r="G25" i="81"/>
  <c r="G24" i="81"/>
  <c r="G23" i="81"/>
  <c r="G22" i="81"/>
  <c r="G21" i="81"/>
  <c r="G20" i="81"/>
  <c r="G19" i="81"/>
  <c r="G18" i="81"/>
  <c r="G17" i="81"/>
  <c r="G16" i="81"/>
  <c r="G15" i="81"/>
  <c r="G14" i="81"/>
  <c r="G13" i="81"/>
  <c r="G12" i="81"/>
  <c r="G11" i="81"/>
  <c r="G10" i="81"/>
  <c r="G9" i="81"/>
  <c r="G8" i="81"/>
  <c r="G7" i="81"/>
  <c r="G6" i="81"/>
  <c r="G5" i="81"/>
  <c r="G4" i="81"/>
  <c r="G3" i="81"/>
  <c r="G26" i="9"/>
  <c r="G25" i="9"/>
  <c r="G24" i="9"/>
  <c r="G22" i="9"/>
  <c r="G21" i="9"/>
  <c r="G20" i="9"/>
  <c r="G19" i="9"/>
  <c r="G18" i="9"/>
  <c r="G17" i="9"/>
  <c r="G16" i="9"/>
  <c r="G15" i="9"/>
  <c r="G11" i="9"/>
  <c r="G10" i="9"/>
  <c r="G9" i="9"/>
  <c r="G8" i="9"/>
  <c r="G7" i="9"/>
  <c r="D49" i="38"/>
  <c r="D46" i="38"/>
  <c r="D36" i="38"/>
  <c r="D22" i="38"/>
  <c r="D10" i="38"/>
  <c r="E57" i="35"/>
  <c r="F56" i="35"/>
  <c r="E55" i="35"/>
  <c r="G54" i="35"/>
  <c r="G53" i="35"/>
  <c r="G52" i="35"/>
  <c r="G51" i="35"/>
  <c r="E51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F98" i="87"/>
  <c r="F97" i="87"/>
  <c r="F96" i="87"/>
  <c r="F95" i="87"/>
  <c r="F94" i="87"/>
  <c r="F93" i="87"/>
  <c r="F92" i="87"/>
  <c r="F91" i="87"/>
  <c r="F90" i="87"/>
  <c r="F89" i="87"/>
  <c r="F88" i="87"/>
  <c r="F87" i="87"/>
  <c r="F86" i="87"/>
  <c r="F85" i="87"/>
  <c r="F84" i="87"/>
  <c r="F83" i="87"/>
  <c r="F82" i="87"/>
  <c r="F81" i="87"/>
  <c r="F80" i="87"/>
  <c r="F79" i="87"/>
  <c r="F78" i="87"/>
  <c r="F77" i="87"/>
  <c r="F76" i="87"/>
  <c r="F75" i="87"/>
  <c r="F74" i="87"/>
  <c r="F73" i="87"/>
  <c r="F72" i="87"/>
  <c r="F71" i="87"/>
  <c r="F70" i="87"/>
  <c r="F69" i="87"/>
  <c r="F68" i="87"/>
  <c r="F67" i="87"/>
  <c r="F66" i="87"/>
  <c r="F65" i="87"/>
  <c r="F64" i="87"/>
  <c r="F63" i="87"/>
  <c r="F62" i="87"/>
  <c r="F61" i="87"/>
  <c r="F60" i="87"/>
  <c r="F59" i="87"/>
  <c r="F58" i="87"/>
  <c r="F57" i="87"/>
  <c r="F56" i="87"/>
  <c r="F55" i="87"/>
  <c r="F54" i="87"/>
  <c r="F53" i="87"/>
  <c r="F52" i="87"/>
  <c r="F51" i="87"/>
  <c r="F50" i="87"/>
  <c r="F49" i="87"/>
  <c r="F48" i="87"/>
  <c r="F47" i="87"/>
  <c r="F46" i="87"/>
  <c r="F45" i="87"/>
  <c r="F44" i="87"/>
  <c r="F43" i="87"/>
  <c r="F42" i="87"/>
  <c r="F41" i="87"/>
  <c r="F40" i="87"/>
  <c r="F39" i="87"/>
  <c r="F38" i="87"/>
  <c r="F37" i="87"/>
  <c r="F36" i="87"/>
  <c r="F35" i="87"/>
  <c r="F34" i="87"/>
  <c r="F33" i="87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F6" i="87"/>
  <c r="F5" i="87"/>
  <c r="F4" i="87"/>
  <c r="F3" i="87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M32" i="4"/>
  <c r="L32" i="4"/>
  <c r="K32" i="4"/>
  <c r="I32" i="4"/>
  <c r="H32" i="4"/>
  <c r="G32" i="4"/>
  <c r="F32" i="4"/>
  <c r="E32" i="4"/>
  <c r="K29" i="4"/>
  <c r="J29" i="4"/>
  <c r="I29" i="4"/>
  <c r="H29" i="4"/>
  <c r="G29" i="4"/>
  <c r="F29" i="4"/>
  <c r="E29" i="4"/>
  <c r="C27" i="4"/>
  <c r="O26" i="4"/>
  <c r="N26" i="4"/>
  <c r="M26" i="4"/>
  <c r="L26" i="4"/>
  <c r="K26" i="4"/>
  <c r="J26" i="4"/>
  <c r="I26" i="4"/>
  <c r="H26" i="4"/>
  <c r="F26" i="4"/>
  <c r="E26" i="4"/>
  <c r="I24" i="4"/>
  <c r="F23" i="4"/>
  <c r="E23" i="4"/>
  <c r="C21" i="4"/>
  <c r="K20" i="4"/>
  <c r="J20" i="4"/>
  <c r="I20" i="4"/>
  <c r="H20" i="4"/>
  <c r="G20" i="4"/>
  <c r="E20" i="4"/>
  <c r="C18" i="4"/>
  <c r="N17" i="4"/>
  <c r="M17" i="4"/>
  <c r="L17" i="4"/>
  <c r="K17" i="4"/>
  <c r="J17" i="4"/>
  <c r="I17" i="4"/>
  <c r="H17" i="4"/>
  <c r="G17" i="4"/>
  <c r="F17" i="4"/>
  <c r="E17" i="4"/>
  <c r="C15" i="4"/>
  <c r="O14" i="4"/>
  <c r="N14" i="4"/>
  <c r="M14" i="4"/>
  <c r="L14" i="4"/>
  <c r="K14" i="4"/>
  <c r="J14" i="4"/>
  <c r="I14" i="4"/>
  <c r="H14" i="4"/>
  <c r="G14" i="4"/>
  <c r="F14" i="4"/>
  <c r="E14" i="4"/>
  <c r="I12" i="4"/>
  <c r="P11" i="4"/>
  <c r="O11" i="4"/>
  <c r="N11" i="4"/>
  <c r="M11" i="4"/>
  <c r="L11" i="4"/>
  <c r="K11" i="4"/>
  <c r="J11" i="4"/>
  <c r="I11" i="4"/>
  <c r="H11" i="4"/>
  <c r="G11" i="4"/>
  <c r="F11" i="4"/>
  <c r="E11" i="4"/>
  <c r="J9" i="4"/>
  <c r="P8" i="4"/>
  <c r="O8" i="4"/>
  <c r="N8" i="4"/>
  <c r="M8" i="4"/>
  <c r="L8" i="4"/>
  <c r="K8" i="4"/>
  <c r="J8" i="4"/>
  <c r="I8" i="4"/>
  <c r="H8" i="4"/>
  <c r="G8" i="4"/>
  <c r="F8" i="4"/>
  <c r="C6" i="4"/>
  <c r="P5" i="4"/>
  <c r="O5" i="4"/>
  <c r="N5" i="4"/>
  <c r="M5" i="4"/>
  <c r="L5" i="4"/>
  <c r="K5" i="4"/>
  <c r="J5" i="4"/>
  <c r="I5" i="4"/>
  <c r="G5" i="4"/>
  <c r="F5" i="4"/>
  <c r="E5" i="4"/>
  <c r="C3" i="4"/>
  <c r="J24" i="3"/>
  <c r="E24" i="3"/>
  <c r="D24" i="3"/>
  <c r="C24" i="3"/>
  <c r="J20" i="3"/>
  <c r="I20" i="3"/>
  <c r="H20" i="3"/>
  <c r="F20" i="3"/>
  <c r="E20" i="3"/>
  <c r="D20" i="3"/>
  <c r="C20" i="3"/>
  <c r="E18" i="3"/>
  <c r="J15" i="3"/>
  <c r="I15" i="3"/>
  <c r="H15" i="3"/>
  <c r="G15" i="3"/>
  <c r="E15" i="3"/>
  <c r="D15" i="3"/>
  <c r="C15" i="3"/>
  <c r="J14" i="3"/>
  <c r="I14" i="3"/>
  <c r="H14" i="3"/>
  <c r="G14" i="3"/>
  <c r="E14" i="3"/>
  <c r="D14" i="3"/>
  <c r="C14" i="3"/>
  <c r="J12" i="3"/>
  <c r="I12" i="3"/>
  <c r="H12" i="3"/>
  <c r="E12" i="3"/>
  <c r="D12" i="3"/>
  <c r="C12" i="3"/>
  <c r="J11" i="3"/>
  <c r="I11" i="3"/>
  <c r="H11" i="3"/>
  <c r="E11" i="3"/>
  <c r="D11" i="3"/>
  <c r="C11" i="3"/>
  <c r="J10" i="3"/>
  <c r="I10" i="3"/>
  <c r="H10" i="3"/>
  <c r="E10" i="3"/>
  <c r="D10" i="3"/>
  <c r="C10" i="3"/>
  <c r="O9" i="3"/>
  <c r="J9" i="3"/>
  <c r="I9" i="3"/>
  <c r="H9" i="3"/>
  <c r="E9" i="3"/>
  <c r="D9" i="3"/>
  <c r="C9" i="3"/>
  <c r="O8" i="3"/>
  <c r="J8" i="3"/>
  <c r="I8" i="3"/>
  <c r="H8" i="3"/>
  <c r="G8" i="3"/>
  <c r="E8" i="3"/>
  <c r="D8" i="3"/>
  <c r="C8" i="3"/>
  <c r="O7" i="3"/>
  <c r="J7" i="3"/>
  <c r="I7" i="3"/>
  <c r="H7" i="3"/>
  <c r="G7" i="3"/>
  <c r="E7" i="3"/>
  <c r="D7" i="3"/>
  <c r="C7" i="3"/>
  <c r="J6" i="3"/>
  <c r="I6" i="3"/>
  <c r="H6" i="3"/>
  <c r="G6" i="3"/>
  <c r="E6" i="3"/>
  <c r="D6" i="3"/>
  <c r="C6" i="3"/>
  <c r="J5" i="3"/>
  <c r="I5" i="3"/>
  <c r="H5" i="3"/>
  <c r="E5" i="3"/>
  <c r="D5" i="3"/>
  <c r="C5" i="3"/>
  <c r="J4" i="3"/>
  <c r="I4" i="3"/>
  <c r="H4" i="3"/>
  <c r="E4" i="3"/>
  <c r="D4" i="3"/>
  <c r="C4" i="3"/>
  <c r="J3" i="3"/>
  <c r="I3" i="3"/>
  <c r="H3" i="3"/>
  <c r="E3" i="3"/>
  <c r="D3" i="3"/>
  <c r="C3" i="3"/>
  <c r="J2" i="3"/>
  <c r="I2" i="3"/>
  <c r="H2" i="3"/>
  <c r="E2" i="3"/>
  <c r="D2" i="3"/>
  <c r="C2" i="3"/>
  <c r="B71" i="73"/>
  <c r="H70" i="73"/>
  <c r="E68" i="73"/>
  <c r="D68" i="73"/>
  <c r="C68" i="73"/>
  <c r="B68" i="73"/>
  <c r="I67" i="73"/>
  <c r="H67" i="73"/>
  <c r="C67" i="73"/>
  <c r="I55" i="73"/>
  <c r="I56" i="73" s="1"/>
  <c r="I57" i="73" s="1"/>
  <c r="I58" i="73" s="1"/>
  <c r="I59" i="73" s="1"/>
  <c r="I60" i="73" s="1"/>
  <c r="I61" i="73" s="1"/>
  <c r="I62" i="73" s="1"/>
  <c r="I63" i="73" s="1"/>
  <c r="I64" i="73" s="1"/>
  <c r="I65" i="73" s="1"/>
  <c r="I66" i="73" s="1"/>
  <c r="H55" i="73"/>
  <c r="H56" i="73" s="1"/>
  <c r="H57" i="73" s="1"/>
  <c r="H58" i="73" s="1"/>
  <c r="H59" i="73" s="1"/>
  <c r="H60" i="73" s="1"/>
  <c r="H61" i="73" s="1"/>
  <c r="H62" i="73" s="1"/>
  <c r="H63" i="73" s="1"/>
  <c r="H64" i="73" s="1"/>
  <c r="H65" i="73" s="1"/>
  <c r="H66" i="73" s="1"/>
  <c r="G54" i="73"/>
  <c r="I54" i="73" s="1"/>
  <c r="F54" i="73"/>
  <c r="H54" i="73" s="1"/>
  <c r="E54" i="73"/>
  <c r="D54" i="73"/>
  <c r="G41" i="73"/>
  <c r="I41" i="73" s="1"/>
  <c r="I42" i="73"/>
  <c r="I43" i="73" s="1"/>
  <c r="I44" i="73" s="1"/>
  <c r="I45" i="73" s="1"/>
  <c r="I46" i="73" s="1"/>
  <c r="I47" i="73" s="1"/>
  <c r="I48" i="73" s="1"/>
  <c r="I49" i="73" s="1"/>
  <c r="I50" i="73" s="1"/>
  <c r="I51" i="73" s="1"/>
  <c r="I52" i="73" s="1"/>
  <c r="I53" i="73" s="1"/>
  <c r="H42" i="73"/>
  <c r="H43" i="73" s="1"/>
  <c r="H44" i="73" s="1"/>
  <c r="H45" i="73" s="1"/>
  <c r="H46" i="73" s="1"/>
  <c r="H47" i="73" s="1"/>
  <c r="H48" i="73" s="1"/>
  <c r="H49" i="73" s="1"/>
  <c r="H50" i="73" s="1"/>
  <c r="H51" i="73" s="1"/>
  <c r="H52" i="73" s="1"/>
  <c r="H53" i="73" s="1"/>
  <c r="E41" i="73"/>
  <c r="D41" i="73"/>
  <c r="I40" i="73"/>
  <c r="H40" i="73"/>
  <c r="I39" i="73"/>
  <c r="H39" i="73"/>
  <c r="I38" i="73"/>
  <c r="H38" i="73"/>
  <c r="I37" i="73"/>
  <c r="H37" i="73"/>
  <c r="I36" i="73"/>
  <c r="H36" i="73"/>
  <c r="I35" i="73"/>
  <c r="H35" i="73"/>
  <c r="I34" i="73"/>
  <c r="H34" i="73"/>
  <c r="I33" i="73"/>
  <c r="H33" i="73"/>
  <c r="I32" i="73"/>
  <c r="H32" i="73"/>
  <c r="I31" i="73"/>
  <c r="H31" i="73"/>
  <c r="J30" i="73"/>
  <c r="I30" i="73"/>
  <c r="H30" i="73"/>
  <c r="I29" i="73"/>
  <c r="H29" i="73"/>
  <c r="J28" i="73"/>
  <c r="I28" i="73"/>
  <c r="H28" i="73"/>
  <c r="G28" i="73"/>
  <c r="F28" i="73"/>
  <c r="E28" i="73"/>
  <c r="D28" i="73"/>
  <c r="I16" i="73"/>
  <c r="H16" i="73"/>
  <c r="H17" i="73" s="1"/>
  <c r="H18" i="73" s="1"/>
  <c r="H19" i="73" s="1"/>
  <c r="H20" i="73" s="1"/>
  <c r="H21" i="73" s="1"/>
  <c r="H22" i="73" s="1"/>
  <c r="H23" i="73" s="1"/>
  <c r="H24" i="73" s="1"/>
  <c r="H25" i="73" s="1"/>
  <c r="H26" i="73" s="1"/>
  <c r="H27" i="73" s="1"/>
  <c r="E15" i="73"/>
  <c r="D15" i="73"/>
  <c r="B15" i="73"/>
  <c r="I5" i="73"/>
  <c r="I6" i="73" s="1"/>
  <c r="I7" i="73" s="1"/>
  <c r="I8" i="73" s="1"/>
  <c r="I9" i="73" s="1"/>
  <c r="I10" i="73" s="1"/>
  <c r="H5" i="73"/>
  <c r="H6" i="73" s="1"/>
  <c r="H7" i="73" s="1"/>
  <c r="H8" i="73" s="1"/>
  <c r="H9" i="73" s="1"/>
  <c r="H10" i="73" s="1"/>
  <c r="I4" i="73"/>
  <c r="H4" i="73"/>
  <c r="I3" i="73"/>
  <c r="H3" i="73"/>
  <c r="E2" i="73"/>
  <c r="D2" i="73"/>
  <c r="F41" i="73" l="1"/>
  <c r="H41" i="73" s="1"/>
  <c r="F15" i="73"/>
  <c r="H15" i="73" s="1"/>
  <c r="G15" i="73"/>
  <c r="I15" i="73" s="1"/>
  <c r="G2" i="73"/>
  <c r="G68" i="73" s="1"/>
  <c r="I17" i="73"/>
  <c r="I18" i="73" s="1"/>
  <c r="I19" i="73" s="1"/>
  <c r="I20" i="73" s="1"/>
  <c r="I21" i="73" s="1"/>
  <c r="I22" i="73" s="1"/>
  <c r="I23" i="73" s="1"/>
  <c r="I24" i="73" s="1"/>
  <c r="I25" i="73" s="1"/>
  <c r="I26" i="73" s="1"/>
  <c r="I27" i="73" s="1"/>
  <c r="H14" i="73"/>
  <c r="H11" i="73"/>
  <c r="H12" i="73" s="1"/>
  <c r="H13" i="73" s="1"/>
  <c r="I14" i="73"/>
  <c r="I11" i="73"/>
  <c r="I12" i="73" s="1"/>
  <c r="I13" i="73" s="1"/>
  <c r="F2" i="73"/>
  <c r="I2" i="73"/>
  <c r="I68" i="73" l="1"/>
  <c r="F68" i="73"/>
  <c r="H2" i="73"/>
  <c r="H68" i="73" s="1"/>
  <c r="H71" i="7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</authors>
  <commentList>
    <comment ref="C10" authorId="0" shapeId="0" xr:uid="{00000000-0006-0000-0100-000001000000}">
      <text>
        <r>
          <rPr>
            <b/>
            <sz val="9"/>
            <rFont val="Tahoma"/>
            <charset val="238"/>
          </rPr>
          <t>DELL:</t>
        </r>
        <r>
          <rPr>
            <sz val="9"/>
            <rFont val="Tahoma"/>
            <charset val="238"/>
          </rPr>
          <t xml:space="preserve">
Overpaid june salary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</authors>
  <commentList>
    <comment ref="B477" authorId="0" shapeId="0" xr:uid="{00000000-0006-0000-0200-000001000000}">
      <text>
        <r>
          <rPr>
            <b/>
            <sz val="9"/>
            <rFont val="Times New Roman"/>
          </rPr>
          <t>DELL:</t>
        </r>
        <r>
          <rPr>
            <sz val="9"/>
            <rFont val="Times New Roman"/>
          </rPr>
          <t xml:space="preserve">
By motorcycle
without receipt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D6" authorId="0" shapeId="0" xr:uid="{00000000-0006-0000-0B00-000001000000}">
      <text>
        <r>
          <rPr>
            <sz val="11"/>
            <color rgb="FF000000"/>
            <rFont val="Calibri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G25" authorId="0" shapeId="0" xr:uid="{00000000-0006-0000-0B00-000002000000}">
      <text>
        <r>
          <rPr>
            <sz val="11"/>
            <color rgb="FF000000"/>
            <rFont val="Calibri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</authors>
  <commentList>
    <comment ref="B45" authorId="0" shapeId="0" xr:uid="{00000000-0006-0000-1500-000001000000}">
      <text>
        <r>
          <rPr>
            <b/>
            <sz val="9"/>
            <rFont val="Times New Roman"/>
          </rPr>
          <t>DELL:</t>
        </r>
        <r>
          <rPr>
            <sz val="9"/>
            <rFont val="Times New Roman"/>
          </rPr>
          <t xml:space="preserve">
By motorcycle
without receipt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</authors>
  <commentList>
    <comment ref="B949" authorId="0" shapeId="0" xr:uid="{00000000-0006-0000-1800-000001000000}">
      <text>
        <r>
          <rPr>
            <b/>
            <sz val="9"/>
            <rFont val="Times New Roman"/>
          </rPr>
          <t>DELL:</t>
        </r>
        <r>
          <rPr>
            <sz val="9"/>
            <rFont val="Times New Roman"/>
          </rPr>
          <t xml:space="preserve">
By motorcycle
without receipt</t>
        </r>
      </text>
    </comment>
  </commentList>
</comments>
</file>

<file path=xl/sharedStrings.xml><?xml version="1.0" encoding="utf-8"?>
<sst xmlns="http://schemas.openxmlformats.org/spreadsheetml/2006/main" count="15463" uniqueCount="1224">
  <si>
    <t>Name</t>
  </si>
  <si>
    <t>Department</t>
  </si>
  <si>
    <t>1st of the month Balance and advance</t>
  </si>
  <si>
    <t>Received</t>
  </si>
  <si>
    <t>Spent</t>
  </si>
  <si>
    <t>versement (returned to the cashbox)</t>
  </si>
  <si>
    <t>31st of the month  Balance and advance</t>
  </si>
  <si>
    <t>Accounting Balance</t>
  </si>
  <si>
    <t>Cross-checking</t>
  </si>
  <si>
    <t>Annick</t>
  </si>
  <si>
    <t>Office</t>
  </si>
  <si>
    <t>E04</t>
  </si>
  <si>
    <t>Investigations</t>
  </si>
  <si>
    <t>Jean Jacques</t>
  </si>
  <si>
    <t>Management</t>
  </si>
  <si>
    <t>Calculation of the overpayment:</t>
  </si>
  <si>
    <t>E87</t>
  </si>
  <si>
    <t>differences</t>
  </si>
  <si>
    <t>E77</t>
  </si>
  <si>
    <t>check</t>
  </si>
  <si>
    <t>E15</t>
  </si>
  <si>
    <t>summary of the wrong amount submitted by WCF</t>
  </si>
  <si>
    <t>Roxane</t>
  </si>
  <si>
    <t>Legal</t>
  </si>
  <si>
    <t>correct sum to be paid to WCF</t>
  </si>
  <si>
    <t>Maxime</t>
  </si>
  <si>
    <t>Media</t>
  </si>
  <si>
    <t>Agnes</t>
  </si>
  <si>
    <t>Marie</t>
  </si>
  <si>
    <t>TOTAL STAFF</t>
  </si>
  <si>
    <t>Transfer In</t>
  </si>
  <si>
    <t>Transfer  out</t>
  </si>
  <si>
    <t>SGBCI</t>
  </si>
  <si>
    <t>TOTAL Banks</t>
  </si>
  <si>
    <t>control of internal transfers</t>
  </si>
  <si>
    <t xml:space="preserve">Total expenses </t>
  </si>
  <si>
    <t>Cash Box</t>
  </si>
  <si>
    <t>MOVEMENTS</t>
  </si>
  <si>
    <t>FINANCIAL POSITION AT 1st of the month</t>
  </si>
  <si>
    <t>GRANTS RECEIVED</t>
  </si>
  <si>
    <t>EXPENSES</t>
  </si>
  <si>
    <t>FINANCIAL POSITION AT 31/12 /2025</t>
  </si>
  <si>
    <t>ACCOUNTING BALANCE</t>
  </si>
  <si>
    <t>CROSS-CHECKING</t>
  </si>
  <si>
    <t>OVERALL BALANCE</t>
  </si>
  <si>
    <t>NOM</t>
  </si>
  <si>
    <t>ECHEANCIER</t>
  </si>
  <si>
    <t>RESTE</t>
  </si>
  <si>
    <t>Total Emprunter</t>
  </si>
  <si>
    <t>balance at the beginning of the year</t>
  </si>
  <si>
    <t>JANVIER</t>
  </si>
  <si>
    <t>FEVRIER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</si>
  <si>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</si>
  <si>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</si>
  <si>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</si>
  <si>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</si>
  <si>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</si>
  <si>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</si>
  <si>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</si>
  <si>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</si>
  <si>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</si>
  <si>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</si>
  <si>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received</t>
  </si>
  <si>
    <t>paid</t>
  </si>
  <si>
    <t>balance</t>
  </si>
  <si>
    <t>Ghislain</t>
  </si>
  <si>
    <t>Moussa</t>
  </si>
  <si>
    <t>E07</t>
  </si>
  <si>
    <t>Date</t>
  </si>
  <si>
    <t>Details</t>
  </si>
  <si>
    <t>Types of expenses</t>
  </si>
  <si>
    <t>Departement</t>
  </si>
  <si>
    <t>Spent in national currency</t>
  </si>
  <si>
    <t>Spent in $</t>
  </si>
  <si>
    <t>Exchange Rate $</t>
  </si>
  <si>
    <t>Receipt</t>
  </si>
  <si>
    <t>Projet</t>
  </si>
  <si>
    <t>Donor</t>
  </si>
  <si>
    <t>Country</t>
  </si>
  <si>
    <t>Achat de carte de credit Orange facture n°OCI-ABMALL.010.005486</t>
  </si>
  <si>
    <t>Telephone</t>
  </si>
  <si>
    <t>EAGLE CI</t>
  </si>
  <si>
    <t>Wildcat 2026</t>
  </si>
  <si>
    <t>Cote d'Ivoire</t>
  </si>
  <si>
    <t>Investigation</t>
  </si>
  <si>
    <t>Mission:1 Bureau-Yopougon lieu d'op</t>
  </si>
  <si>
    <t>Local Transport</t>
  </si>
  <si>
    <t>Operation</t>
  </si>
  <si>
    <t>Mission:1 Nourriture</t>
  </si>
  <si>
    <t>Travel Subsistence</t>
  </si>
  <si>
    <t>Mission:1 Hotel</t>
  </si>
  <si>
    <t>Mission:1 Hotel Miel(op)-Domicile</t>
  </si>
  <si>
    <t>Bureau-UCT</t>
  </si>
  <si>
    <t>03/001</t>
  </si>
  <si>
    <t>UCT-bureau</t>
  </si>
  <si>
    <t>Mission 1:domicile-adjame</t>
  </si>
  <si>
    <t>03/003</t>
  </si>
  <si>
    <t>Mission 1:adjame-jacqueville</t>
  </si>
  <si>
    <t>Mission 1:nourriture</t>
  </si>
  <si>
    <t>Mission 1:gare-marche</t>
  </si>
  <si>
    <t>Mission 1:jacqueville-addah</t>
  </si>
  <si>
    <t>Mission 1:addah-jacqueville</t>
  </si>
  <si>
    <t>Mission 1:gare-gare abidjan</t>
  </si>
  <si>
    <t>Mission 1:gare A-carrefour</t>
  </si>
  <si>
    <t>Mission 1:carrefour-plage</t>
  </si>
  <si>
    <t>Mission 1:plage-gare A</t>
  </si>
  <si>
    <t>Mission 1:GARE A-abidjan</t>
  </si>
  <si>
    <t>Mission 1:yopougon-domicile</t>
  </si>
  <si>
    <t>Location de VAN matricule Toyota Hiace 838 WWCI01</t>
  </si>
  <si>
    <t>Location Renault Oroch Immatriculée D481362</t>
  </si>
  <si>
    <t>Location Renault Oroch Immatriculée D482541</t>
  </si>
  <si>
    <t>Bingerville-Yopougon</t>
  </si>
  <si>
    <t>UCT-Bingerville</t>
  </si>
  <si>
    <t>Nourriture</t>
  </si>
  <si>
    <t>Achat de boisson pour 2 UCT pendant l'Operation</t>
  </si>
  <si>
    <t>Bonus Equipe Op du 03 Mars 2026</t>
  </si>
  <si>
    <t>Bonus</t>
  </si>
  <si>
    <t>03/024</t>
  </si>
  <si>
    <t>Domicile - BAE</t>
  </si>
  <si>
    <t>Chambre Equipe 1 Opération</t>
  </si>
  <si>
    <t>Boisson UCT Op</t>
  </si>
  <si>
    <t>UCT - Domicile</t>
  </si>
  <si>
    <t>Domicile - UCT</t>
  </si>
  <si>
    <t>Mission:1 Domicile-Yopougon lieu d'op</t>
  </si>
  <si>
    <t>Reglement facture d'eau du bureau Octobre Novembre Decembre 2025</t>
  </si>
  <si>
    <t>Rent &amp; Utilities</t>
  </si>
  <si>
    <t>03/005</t>
  </si>
  <si>
    <t>Achat de carburant véhicule Van 838WW01</t>
  </si>
  <si>
    <t>Intercity Transport</t>
  </si>
  <si>
    <t>Achat de carburant véhicule D48 1362</t>
  </si>
  <si>
    <t>Achat de carburant véhicule D48 254</t>
  </si>
  <si>
    <t>Gonzague-Yopougon BAE</t>
  </si>
  <si>
    <t>UCT-Riviera 2</t>
  </si>
  <si>
    <t>Riviera 2- Gare de BassamTreichville</t>
  </si>
  <si>
    <t>Gare de Bassam-Abobo</t>
  </si>
  <si>
    <t>Abobo-Gonzague</t>
  </si>
  <si>
    <t>Nourriture et boissons UCT</t>
  </si>
  <si>
    <t>Missin01:domicle-gare</t>
  </si>
  <si>
    <t>03/002</t>
  </si>
  <si>
    <t>Missin01:abidjan-san pedro</t>
  </si>
  <si>
    <t>Missin01:nourriture</t>
  </si>
  <si>
    <t>Missin01:recheche d hotel</t>
  </si>
  <si>
    <t>Conso UCT</t>
  </si>
  <si>
    <t>Conso MINEF</t>
  </si>
  <si>
    <t>Achat de nourriture et eau pour detenu</t>
  </si>
  <si>
    <t>Jail Visit</t>
  </si>
  <si>
    <t>Domicile - Yopougon BAE</t>
  </si>
  <si>
    <t>Achat de boissons pendant op</t>
  </si>
  <si>
    <t>Frais d'envoi wave à E87</t>
  </si>
  <si>
    <t>Transfers Fees</t>
  </si>
  <si>
    <t>03/007</t>
  </si>
  <si>
    <t>Frais d'envoi wave à E04</t>
  </si>
  <si>
    <t>Frais d'envoi wave à E15</t>
  </si>
  <si>
    <t>Bureau - UCT</t>
  </si>
  <si>
    <t>03/008</t>
  </si>
  <si>
    <t>UCT- Bureau</t>
  </si>
  <si>
    <t>Gonzague-UCT</t>
  </si>
  <si>
    <t>UCT-Gonzague</t>
  </si>
  <si>
    <t>Missin01:hotel</t>
  </si>
  <si>
    <t xml:space="preserve">Missin01:san pedro-gbabiadji </t>
  </si>
  <si>
    <t>Missin01:recherche d Hotel</t>
  </si>
  <si>
    <t xml:space="preserve">Missin01:gbabiadji - brobonou </t>
  </si>
  <si>
    <t xml:space="preserve">Missin01:brobonou - gbabiadji </t>
  </si>
  <si>
    <t>Mission 01 : Achat de nourriture pour cible</t>
  </si>
  <si>
    <t>Trust Building</t>
  </si>
  <si>
    <t>Missin01:Nourriture</t>
  </si>
  <si>
    <t>Missin01:Hotel</t>
  </si>
  <si>
    <t>Mission:2 Domicile-Koumassi</t>
  </si>
  <si>
    <t>03/006</t>
  </si>
  <si>
    <t>Mission:2 Achat conso cible(Nourriture et boissons)</t>
  </si>
  <si>
    <t>Mission:2 Frais transport cible</t>
  </si>
  <si>
    <t>Mission:2 Koumassi-Domicile</t>
  </si>
  <si>
    <t>Missin01:gbabiadji - soubre</t>
  </si>
  <si>
    <t>Missin01:Achat de nourrriture pour cible</t>
  </si>
  <si>
    <t>Missin01:recherche  d hotel</t>
  </si>
  <si>
    <t>03/010</t>
  </si>
  <si>
    <t>Missin01: Transport Local</t>
  </si>
  <si>
    <t>Mission:2: Domicile-Port d'Abidjan</t>
  </si>
  <si>
    <t>Mission:2 Achat conso pour informateur</t>
  </si>
  <si>
    <t>Mission:2 Crédit appel pour informateur</t>
  </si>
  <si>
    <t>Mission:2 Quai 17-Port de peche</t>
  </si>
  <si>
    <t>Mission:2 Port de peche -Domicile</t>
  </si>
  <si>
    <t>Bureau - agence wave</t>
  </si>
  <si>
    <t>03/009</t>
  </si>
  <si>
    <t>Agence wave - Bureau</t>
  </si>
  <si>
    <t>Frais d'envoi wave E87</t>
  </si>
  <si>
    <t xml:space="preserve">Missin01:ABidjan-soubre </t>
  </si>
  <si>
    <t>Missin01:gare -domicle</t>
  </si>
  <si>
    <t>Pôle Pénal - Domicile</t>
  </si>
  <si>
    <t>Achat de Micro Onde</t>
  </si>
  <si>
    <t>Personnel</t>
  </si>
  <si>
    <t>Team Building</t>
  </si>
  <si>
    <t>03/015</t>
  </si>
  <si>
    <t>Achat de carte de credit Orange facture n°OCI-ABMALL.014.003012</t>
  </si>
  <si>
    <t>03/011</t>
  </si>
  <si>
    <t>Achat electricité bureau</t>
  </si>
  <si>
    <t>03/012</t>
  </si>
  <si>
    <t xml:space="preserve">Bureau- agence wave </t>
  </si>
  <si>
    <t>03/013</t>
  </si>
  <si>
    <t xml:space="preserve">Achat de livre ( Cadeau de fete de femmes ) </t>
  </si>
  <si>
    <t>Ventilateur Atl ref Atlvent</t>
  </si>
  <si>
    <t>Huile Dinor</t>
  </si>
  <si>
    <t>Oeuf Dream Coq</t>
  </si>
  <si>
    <t>Huile Dinor SARLU</t>
  </si>
  <si>
    <t>Sucre Roux Sucaf/Ivoir</t>
  </si>
  <si>
    <t>Tomate Conc Top Chef 370 GR</t>
  </si>
  <si>
    <t>Farine GMA Patissiere 1kg</t>
  </si>
  <si>
    <t xml:space="preserve">The Hypertension 20 </t>
  </si>
  <si>
    <t>The Kinkeliba Nature citron</t>
  </si>
  <si>
    <t>Mayo Aromate 25ML</t>
  </si>
  <si>
    <t>Mayo Aromate 12ML</t>
  </si>
  <si>
    <t>Quaker maman</t>
  </si>
  <si>
    <t>Lait bonnet Rouge Bleu 150 G</t>
  </si>
  <si>
    <t>Yaourt Dolait Fraise</t>
  </si>
  <si>
    <t>Yaourt Dolait Vanille</t>
  </si>
  <si>
    <t>Savon Blanco 370 G</t>
  </si>
  <si>
    <t>Savon Blanco 270 G</t>
  </si>
  <si>
    <t>Savon Masrsilia 240G</t>
  </si>
  <si>
    <t xml:space="preserve">Bad Signal Triple Protection </t>
  </si>
  <si>
    <t>Adaptateur Grand couleur</t>
  </si>
  <si>
    <t>Bisc Delice Fourre Lait 30G</t>
  </si>
  <si>
    <t xml:space="preserve">Mission 2: Domicile -adjame </t>
  </si>
  <si>
    <t>03/014</t>
  </si>
  <si>
    <t>Mission 2: abidjan-agboville</t>
  </si>
  <si>
    <t>Mission2:nourriture</t>
  </si>
  <si>
    <t>Mission2:rond point rail</t>
  </si>
  <si>
    <t>Mission2:marche-rond point</t>
  </si>
  <si>
    <t>Mission2:rond point -gare</t>
  </si>
  <si>
    <t>Mission2:agboville-abidjan</t>
  </si>
  <si>
    <t>Mission2:yopougon-domicile</t>
  </si>
  <si>
    <t>Mission2:Achat  de nourriture pour cible</t>
  </si>
  <si>
    <t xml:space="preserve">Bureau- WCF </t>
  </si>
  <si>
    <t>03/016</t>
  </si>
  <si>
    <t xml:space="preserve">WCF- Banque </t>
  </si>
  <si>
    <t>Banque - Bureau</t>
  </si>
  <si>
    <t>Mouchoire 5X300</t>
  </si>
  <si>
    <t>Office Materials</t>
  </si>
  <si>
    <t>03/018</t>
  </si>
  <si>
    <t>Dallas papier hygenique 2X1000</t>
  </si>
  <si>
    <t>Flora papier hygenique</t>
  </si>
  <si>
    <t>The victoria 4</t>
  </si>
  <si>
    <t>Javel</t>
  </si>
  <si>
    <t>Liquide vaiselles</t>
  </si>
  <si>
    <t>Liquide vaiselles 2</t>
  </si>
  <si>
    <t xml:space="preserve">Liquide vaiselle vinaigre </t>
  </si>
  <si>
    <t>Eponge des assiettes</t>
  </si>
  <si>
    <t xml:space="preserve">Sucre </t>
  </si>
  <si>
    <t>Liquide vaiselles citron</t>
  </si>
  <si>
    <t xml:space="preserve">Top clean </t>
  </si>
  <si>
    <t>Insecticides  2</t>
  </si>
  <si>
    <t>Lessive arc vert</t>
  </si>
  <si>
    <t xml:space="preserve">Tampon a laine </t>
  </si>
  <si>
    <t xml:space="preserve">Savon lessive </t>
  </si>
  <si>
    <t>Cheque n° 9548188 Reglement  Impôt sur salaire et FDFP du mois de septembre 2025 Comptable WCF</t>
  </si>
  <si>
    <t>B03/005</t>
  </si>
  <si>
    <t>Cheque n° 9548188 Reglement Impôt sur salaire et FDFP du mois de septembre 2025 ,Equipe EAGLE : Jean Jacques</t>
  </si>
  <si>
    <t>Cheque n° 9548188 Reglement Impôt sur salaire et FDFP du mois de septembre 2026 ,Equipe EAGLE : Annick,Agnes,Marie</t>
  </si>
  <si>
    <t>Cheque n° 9548188 Reglement Impôt sur salaire et FDFP du mois de septembre 2027 ,Equipe EAGLE : Maxime</t>
  </si>
  <si>
    <t>Cheque n° 9548188 Reglement Impôt sur salaire et FDFP du mois de septembre 2028 ,Equipe EAGLE : Roxane</t>
  </si>
  <si>
    <t>Cheque n° 9548188 Reglement Impôt sur salaire et FDFP du mois de septembre 2028 ,Equipe EAGLE : E04,E15,E77,E87</t>
  </si>
  <si>
    <t>Cheque n° 9548188 ,Reglement CNPS du mois de septembre 2025 de DIBI MONIQUE</t>
  </si>
  <si>
    <t>Cheque n°9548188 ,Reglement CNPS du mois de septembre 2025 Equipe Eagle : Jean Jacques</t>
  </si>
  <si>
    <t>Cheque n°9548188 ,Reglement CNPS du mois de septembre 2025 Equipe Eagle : Annick ,Agnes,Marie</t>
  </si>
  <si>
    <t>Cheque n°9548188 ,Reglement CNPS du mois de septembre 2025 Equipe Eagle : Maxime</t>
  </si>
  <si>
    <t>Cheque n°9548188 ,Reglement CNPS du mois de septembre 2025 Equipe Eagle : Roxane</t>
  </si>
  <si>
    <t>Cheque n°9548188 ,Reglement CNPS du mois de septembre 2025 Equipe Eagle : E04,E15,E77,E87</t>
  </si>
  <si>
    <t>Cheque n° 9548188 ,Reglement CMU du mois de septembre 2025 Comptable WCF</t>
  </si>
  <si>
    <t>Cheque n° 9548188 ,Reglement CMU du mois de septembre 2025 Equipe Eagle : Jean Jacques</t>
  </si>
  <si>
    <t>Cheque n° 9548188 ,Reglement CMU du mois de septembre 2025 Equipe Eagle : Annick,Agnes,Marie</t>
  </si>
  <si>
    <t>Cheque n° 9548188 ,Reglement CMU du mois de septembre 2025 Equipe Eagle : Roxane</t>
  </si>
  <si>
    <t>Cheque n° 9548188 ,Reglement CMU du mois de septembre 2025 Equipe Eagle : Maxime</t>
  </si>
  <si>
    <t>Cheque n° 9548188 ,Reglement CMU du mois de septembre 2025 Equipe Eagle : E04,E15,E77,E87</t>
  </si>
  <si>
    <t>Cheque n°9548188 Virement salaire du mois d'octobre 2025 Comptable WCF</t>
  </si>
  <si>
    <t>Cheque n°9548188 ,Reglement Impôt sur salaire et FDFP du mois d'octobre 2025 Comptable WCF</t>
  </si>
  <si>
    <t>Cheque n° 9548188 ,Reglement Impôt sur salaire et FDFP du mois d'octobre 2025 employé Eagle: Jean Jacques</t>
  </si>
  <si>
    <t>Cheque n° 9548188 ,Reglement Impôt sur salaire et FDFP du mois d'octobre 2025 employé Eagle : Annick,Agnes,Marie</t>
  </si>
  <si>
    <t>Cheque n° 9548188 ,Reglement Impôt sur salaire et FDFP du mois d'octobre 2025 employé Eagle :Maxime</t>
  </si>
  <si>
    <t>Cheque n° 9548188 ,Reglement Impôt sur salaire et FDFP du mois d'octobre 2025 employé Eagle : Roxane</t>
  </si>
  <si>
    <t>Cheque n° 9548188 ,Reglement Impôt sur salaire et FDFP du mois d'octobre 2025 employé Eagle : E04,E15,E77, E87</t>
  </si>
  <si>
    <t>Cheque n° 9548188 ,Reglement CNPS du mois d'octobre 2025 Comptable WCF</t>
  </si>
  <si>
    <t>Cheque n° 9548188,Reglement CNPS du mois d'octobre 2025 Equipe Eagle : Jean Jacques</t>
  </si>
  <si>
    <t>Cheque n° 9548188,Reglement CNPS du mois d'octobre 2025 Equipe Eagle : Annick,Agnes,Marie</t>
  </si>
  <si>
    <t>Cheque n° 9548188,Reglement CNPS du mois d'octobre 2025 Equipe Eagle : Maxime</t>
  </si>
  <si>
    <t>Cheque n° 9548188,Reglement CNPS du mois d'octobre 2025 Equipe Eagle : Roxane</t>
  </si>
  <si>
    <t>Cheque n° 9548188,Reglement CNPS du mois d'octobre 2025 Equipe Eagle : E04,E15,E77,E87</t>
  </si>
  <si>
    <t>Cheque n° 9548188,Reglement CMU du mois d'octobre 2025 Comptable WCF</t>
  </si>
  <si>
    <t>Cheque n° 9548188 , Reglement CMU du mois d'octobre 2025 Equipe EAGLE mois de Octobre 2026 : Jean Jacques</t>
  </si>
  <si>
    <t>Cheque n° 9548188 , Reglement CMU du mois d'octobre 2025 Equipe EAGLE mois de Octobre 2026 :Annick ,Agnes,Marie</t>
  </si>
  <si>
    <t>Cheque n° 9548188 , Reglement CMU du mois d'octobre 2025 Equipe EAGLE mois de Octobre 2026 : Roxane</t>
  </si>
  <si>
    <t>Cheque n° 9548188 , Reglement CMU du mois d'octobre 2025 Equipe EAGLE mois de Octobre 2026 : Maxime</t>
  </si>
  <si>
    <t>Cheque n° 9548188 , Reglement CMU du mois d'octobre 2025 Equipe EAGLE mois de Octobre 2026 : E04,E15,E77,E87</t>
  </si>
  <si>
    <t>Cheque n°9548188,Virement salaire du mois de novembre 2025 de Comptable WCF</t>
  </si>
  <si>
    <t>Cheque n°9548188 , Reglement Impôt sur salaire et FDFP du mois de novembre 2025 Comptable WCF</t>
  </si>
  <si>
    <t>Cheque n°9548188 , Reglement Impôt sur salaire et FDFP du mois de novembre 2025 Equipe EAGLE :  Jean Jacques</t>
  </si>
  <si>
    <t>Cheque n°9548188 , Reglement Impôt sur salaire et FDFP du mois de novembre 2026 Equipe EAGLE : Annick,Agnes,Marie</t>
  </si>
  <si>
    <t>Cheque n°9548188 , Reglement Impôt sur salaire et FDFP du mois de novembre 2027 Equipe EAGLE : Maxime</t>
  </si>
  <si>
    <t>Cheque n°9548188 , Reglement Impôt sur salaire et FDFP du mois de novembre 2028 Equipe EAGLE : Roxane</t>
  </si>
  <si>
    <t>Cheque n°9548188 , Reglement Impôt sur salaire et FDFP du mois de novembre 2029 Equipe EAGLE : E04,E15,E77,E87</t>
  </si>
  <si>
    <t>Cheque n° 9548188,Reglement CNPS du mois de novembre 2025 Comptable WCF</t>
  </si>
  <si>
    <t>Cheque n°9548188 ,Reglement CNPS du mois de novembre 2025 Equipe EAGLE : Jean Jacques</t>
  </si>
  <si>
    <t>Cheque n°9548188 ,Reglement CNPS du mois de novembre 2025 Equipe EAGLE : Annick ,Agnes,Marie</t>
  </si>
  <si>
    <t>Cheque n°9548188 ,Reglement CNPS du mois de novembre 2025 Equipe EAGLE : Maxime</t>
  </si>
  <si>
    <t>Cheque n°9548188 ,Reglement CNPS du mois de novembre 2025 Equipe EAGLE : Roxane</t>
  </si>
  <si>
    <t>Cheque n°9548188 ,Reglement CNPS du mois de novembre 2025 Equipe EAGLE : E04,E15,E77,E87</t>
  </si>
  <si>
    <t>Cheque n° 9548188 ,Reglement CMU du mois de novembre 2025 de Comptable WCF</t>
  </si>
  <si>
    <t>Cheque n° 9548188 ,Reglement CMU du mois de novembre 2025 Equipe EAGLE :Jean Jacques</t>
  </si>
  <si>
    <t>Cheque n° 9548188 ,Reglement CMU du mois de novembre 2026 Equipe EAGLE : Annick,Agnes,Marie</t>
  </si>
  <si>
    <t>Cheque n° 9548188 ,Reglement CMU du mois de novembre 2027 Equipe EAGLE : Maxime</t>
  </si>
  <si>
    <t>Cheque n° 9548188 ,Reglement CMU du mois de novembre 2028 Equipe EAGLE : Roxane</t>
  </si>
  <si>
    <t>Cheque n° 9548188 ,Reglement CMU du mois de novembre 2029 Equipe EAGLE : E04,E15,E77,E87</t>
  </si>
  <si>
    <t>Cheque n° 9548188,Virement salaire du mois de décembre 2025 Comptable WCF</t>
  </si>
  <si>
    <t>Salaire mois de Décembre 2025 Jean Jacques</t>
  </si>
  <si>
    <t>B03/001</t>
  </si>
  <si>
    <t>Salaire mois de Décembre 2025 Agnes</t>
  </si>
  <si>
    <t>Virement salaire mois de Janvier 2026 : Jean Jacques</t>
  </si>
  <si>
    <t>B03/002</t>
  </si>
  <si>
    <t>Virement salaire mois de Janvier 2026 : Annick</t>
  </si>
  <si>
    <t>Virement salaire mois de Janvier  2026 : Agnes</t>
  </si>
  <si>
    <t>Virement salaire mois de Janvier 2026 : Maxime</t>
  </si>
  <si>
    <t>Virement salaire mois de Janvier  2026 : Roxane</t>
  </si>
  <si>
    <t>Virement salaire mois de Janvier  2026 : Marie</t>
  </si>
  <si>
    <t>Virement salaire mois de Janvier  2026 : E04</t>
  </si>
  <si>
    <t>Pro wildlife</t>
  </si>
  <si>
    <t>Virement salaire mois de Janvier 2026 : E15</t>
  </si>
  <si>
    <t>Virement salaire mois de Janvier  2026 : E77</t>
  </si>
  <si>
    <t>Virement salaire mois de Janvier 2026 : E87</t>
  </si>
  <si>
    <t>Virement salaire mois de Février 2026 : Jean Jacques</t>
  </si>
  <si>
    <t>B03/003</t>
  </si>
  <si>
    <t>Virement salaire mois de Février 2026 : Annick</t>
  </si>
  <si>
    <t>Virement salaire mois de Février 2026 : Agnes</t>
  </si>
  <si>
    <t>Virement salaire mois de Février 2026 : Maxime</t>
  </si>
  <si>
    <t>Virement salaire mois de Février 2026 : Roxane</t>
  </si>
  <si>
    <t>Virement salaire mois de Février 2026 : Marie</t>
  </si>
  <si>
    <t>Virement salaire mois de Février 2026 : E04</t>
  </si>
  <si>
    <t>Virement salaire mois de Février 2026 : E15</t>
  </si>
  <si>
    <t>Virement salaire mois de Février 2026 : E77</t>
  </si>
  <si>
    <t>Virement salaire mois de Février 2026 : E87</t>
  </si>
  <si>
    <t>Virement  Bancaire Prime  2025 : Jean Jacques</t>
  </si>
  <si>
    <t>B03/004</t>
  </si>
  <si>
    <t>Virement  Bancaire Prime  2025 : Annick</t>
  </si>
  <si>
    <t>Virement  Bancaire Prime  2025 : Agnes</t>
  </si>
  <si>
    <t>Virement  Bancaire Prime  2025 : Maxime</t>
  </si>
  <si>
    <t>Virement  Bancaire Prime  2025 : Roxane</t>
  </si>
  <si>
    <t>Virement  Bancaire Prime  2025 : Marie</t>
  </si>
  <si>
    <t>Virement  Bancaire Prime  2025 : E04</t>
  </si>
  <si>
    <t>Virement  Bancaire Prime  2025 : E15</t>
  </si>
  <si>
    <t>Virement  Bancaire Prime  2025 : E77</t>
  </si>
  <si>
    <t>Virement  Bancaire Prime  2025 : E87</t>
  </si>
  <si>
    <t>Frais divers virement</t>
  </si>
  <si>
    <t>Bank Fees</t>
  </si>
  <si>
    <t>Reglement loyer mois de Mars 2026</t>
  </si>
  <si>
    <t>B03/008</t>
  </si>
  <si>
    <t>Yopougon - Pôle Pénal</t>
  </si>
  <si>
    <t>03/017</t>
  </si>
  <si>
    <t>Pôle Pénal - Yopougon</t>
  </si>
  <si>
    <t>Frais d'envoi</t>
  </si>
  <si>
    <t>Bonus Opération</t>
  </si>
  <si>
    <t>Achat de carte de credit Orange facture n°OCI-ABMALL.010.005659</t>
  </si>
  <si>
    <t>03/020</t>
  </si>
  <si>
    <t>Bonus Equipe OP Yopugon du 03/03/2026</t>
  </si>
  <si>
    <t>Reglement Internet facture n°OCI ABMALL 018 .004129</t>
  </si>
  <si>
    <t>Internet</t>
  </si>
  <si>
    <t>03/019</t>
  </si>
  <si>
    <t>Bureau- super marche</t>
  </si>
  <si>
    <t>03/021</t>
  </si>
  <si>
    <t>Super marché - Bureau</t>
  </si>
  <si>
    <t>Bonus op Yopougon du 03/03/2026</t>
  </si>
  <si>
    <t>Bonus MINEF op Yopougon du 03/03/2026</t>
  </si>
  <si>
    <t>03/032</t>
  </si>
  <si>
    <t>Bonus MINEF op Agboville du 18/12/2026</t>
  </si>
  <si>
    <t>Bonus équipe OP Yopougon du 03/03/2026</t>
  </si>
  <si>
    <t>Bureau-Angré (Carrefour Angré carrefour Opera )</t>
  </si>
  <si>
    <t>03/027</t>
  </si>
  <si>
    <t>Angré -bureau</t>
  </si>
  <si>
    <t>Mission 3:Bureau-yopougon</t>
  </si>
  <si>
    <t>03/028</t>
  </si>
  <si>
    <t>Mission 3:yopougon-domicile</t>
  </si>
  <si>
    <t>Mission 3:Achat de jus pour cible</t>
  </si>
  <si>
    <t>Achat d'ampoule</t>
  </si>
  <si>
    <t>03/046</t>
  </si>
  <si>
    <t>Réparation d'écran de téléphone</t>
  </si>
  <si>
    <t>Services</t>
  </si>
  <si>
    <t>03/025</t>
  </si>
  <si>
    <t>Mission 4:bureau-yop maroc</t>
  </si>
  <si>
    <t>03/029</t>
  </si>
  <si>
    <t>Mission 4:yop maroc-domicile</t>
  </si>
  <si>
    <t>Mission 4: Achat de nourriture pour cible</t>
  </si>
  <si>
    <t>Achat de deux sacs-à-main</t>
  </si>
  <si>
    <t>Bonus  11 Agents UCT Op Yopougon du 03/03/2026</t>
  </si>
  <si>
    <t>03/030</t>
  </si>
  <si>
    <t>03/031</t>
  </si>
  <si>
    <t>UCT-Bureau</t>
  </si>
  <si>
    <t>Bureau-DPFE</t>
  </si>
  <si>
    <t>03/033</t>
  </si>
  <si>
    <t>DPFE-Gonzague</t>
  </si>
  <si>
    <t>CHU- Treincheville - bureau infirmier</t>
  </si>
  <si>
    <t>03/038</t>
  </si>
  <si>
    <t>Bureau - CHU Treichville</t>
  </si>
  <si>
    <t>CHUCocody - Bureau</t>
  </si>
  <si>
    <t>03/039</t>
  </si>
  <si>
    <t>Bureau- Cocody</t>
  </si>
  <si>
    <t>Bureau - Wcf</t>
  </si>
  <si>
    <t>03/040</t>
  </si>
  <si>
    <t>Frais d'envoi à Antonia</t>
  </si>
  <si>
    <t>03/041</t>
  </si>
  <si>
    <t>Bureau-WCF</t>
  </si>
  <si>
    <t>03/044</t>
  </si>
  <si>
    <t>Mission:3 Domicile-gare</t>
  </si>
  <si>
    <t>03/034</t>
  </si>
  <si>
    <t>Mission:3 Abj-Agni</t>
  </si>
  <si>
    <t>Mission:3 Gare-Hotel(course)</t>
  </si>
  <si>
    <t>Mission:3 Hotel</t>
  </si>
  <si>
    <t>Mission:3 Nourriture</t>
  </si>
  <si>
    <t>Mission:3 Frais transport cible</t>
  </si>
  <si>
    <t>Mission:3 Hotel-Resto</t>
  </si>
  <si>
    <t>Mission:3 Resto-Hotel</t>
  </si>
  <si>
    <t>Achat de journaux</t>
  </si>
  <si>
    <t>03/045</t>
  </si>
  <si>
    <t>WCF-Gonzague</t>
  </si>
  <si>
    <t>L'inter (presse ecrite)</t>
  </si>
  <si>
    <t>Bonus to media Officier</t>
  </si>
  <si>
    <t>03/050</t>
  </si>
  <si>
    <t>Allo police (presse ecrite)</t>
  </si>
  <si>
    <t>Soir info (presse ecrite)</t>
  </si>
  <si>
    <t>Le jour plus (Presse ecrite)</t>
  </si>
  <si>
    <t>Le matin (presse ecrite)</t>
  </si>
  <si>
    <t>L'Avenir (presse ecrite)</t>
  </si>
  <si>
    <t>Le Quotidien (presse ecrite)</t>
  </si>
  <si>
    <t>Notre voie (presse en ligne)</t>
  </si>
  <si>
    <t>Radio voix esperance (Radio)</t>
  </si>
  <si>
    <t>Linfodrome (Presse en ligne)</t>
  </si>
  <si>
    <t>Lemeridien.net(Presse en ligne)</t>
  </si>
  <si>
    <t>Ovajabmedia (Presse en ligne)</t>
  </si>
  <si>
    <t>Worldcanal (Presse en ligne)</t>
  </si>
  <si>
    <t>Fratmat.info(Presse en ligne)</t>
  </si>
  <si>
    <t>Lemandaexpress (Presse en ligne)</t>
  </si>
  <si>
    <t>Educarriere.com (presse en ligne)</t>
  </si>
  <si>
    <t>Ivoire.ci (presse en ligne)</t>
  </si>
  <si>
    <t>Ovajabmedia.net (presse en ligne)</t>
  </si>
  <si>
    <t>Linfoexpress (presse en ligne)</t>
  </si>
  <si>
    <t>Ivoireopinion (presse en ligne)</t>
  </si>
  <si>
    <t>Ladiplomatique (presse en ligne)</t>
  </si>
  <si>
    <t>Ivoiremation.com(presse en ligne)</t>
  </si>
  <si>
    <t>Abidjantv(presse en ligne)</t>
  </si>
  <si>
    <t>Mission 1 : domicile - Gare</t>
  </si>
  <si>
    <t>03/035</t>
  </si>
  <si>
    <t>Mission 1 : Abidjan - Aboisso</t>
  </si>
  <si>
    <t>Mission 1 : Aboisso - Noé</t>
  </si>
  <si>
    <t>Mission 1 : gare - hotel</t>
  </si>
  <si>
    <t>Mission 1 : hotel - restaurant</t>
  </si>
  <si>
    <t>Mission 1 : restaurant - hotel</t>
  </si>
  <si>
    <t>Mission 1 : hotel</t>
  </si>
  <si>
    <t xml:space="preserve">Mission 1 : nourriture </t>
  </si>
  <si>
    <t>Mission 5:domicile-adjame</t>
  </si>
  <si>
    <t>03/036</t>
  </si>
  <si>
    <t>Mission 5:nourriture</t>
  </si>
  <si>
    <t>Mission 5:hotel</t>
  </si>
  <si>
    <t>Mission 5:abidjan-ouangolo</t>
  </si>
  <si>
    <t>Mission 5:gare-hotel</t>
  </si>
  <si>
    <t>Mission 5:hotel-resto</t>
  </si>
  <si>
    <t>Mission 5:resto-hotel</t>
  </si>
  <si>
    <t>WCF-domicile</t>
  </si>
  <si>
    <t>Achat de Multiprise pour le service Comptabilité</t>
  </si>
  <si>
    <t>Equipment</t>
  </si>
  <si>
    <t>03/048</t>
  </si>
  <si>
    <t>Mission:3 Hotel-Gare</t>
  </si>
  <si>
    <t>Mission:3 Agni-Badukrom</t>
  </si>
  <si>
    <t>Mission:3 Gare badukro-Wembley</t>
  </si>
  <si>
    <t>Mission:3 Achat conso cible(boissons et nourriture)</t>
  </si>
  <si>
    <t>Mission:3 Crédit appel cible</t>
  </si>
  <si>
    <t>Mission:3 Maquis Wembley-Gare</t>
  </si>
  <si>
    <t>Mission:3 Badukrom-Agni</t>
  </si>
  <si>
    <t>Mission:3 Gare-Hotel</t>
  </si>
  <si>
    <t>Mission 1 : hotel - gare</t>
  </si>
  <si>
    <t>Mission 1 : noé - allakro</t>
  </si>
  <si>
    <t>Mission  1 : Allakro - Noé</t>
  </si>
  <si>
    <t>Mission 1 : gare - Centre ville</t>
  </si>
  <si>
    <t>Mission 1 : centre ville - Chez ib</t>
  </si>
  <si>
    <t>Mission 1 : Chez ib - hotel</t>
  </si>
  <si>
    <t>Mission 1 :nourriture</t>
  </si>
  <si>
    <t>Mission 1 : boissons</t>
  </si>
  <si>
    <t>Mission 5:hotel-marche</t>
  </si>
  <si>
    <t xml:space="preserve">Mission 5:marche-connexion </t>
  </si>
  <si>
    <t xml:space="preserve">Mission 5connexion-hotel </t>
  </si>
  <si>
    <t xml:space="preserve">Missin02:domicle-gare </t>
  </si>
  <si>
    <t>03/037</t>
  </si>
  <si>
    <t>Missin02:abidjan - odienne</t>
  </si>
  <si>
    <t>Mission 02 : Hotel</t>
  </si>
  <si>
    <t>Missin02:recheche d hotel</t>
  </si>
  <si>
    <t xml:space="preserve">Mission 02 : Nourriture </t>
  </si>
  <si>
    <t>Mission:3 Hotel-Corridor</t>
  </si>
  <si>
    <t>Mission:3 Corridor Agni-Koun Fao</t>
  </si>
  <si>
    <t>Mission:3 Achat conso cible(Boissons et nourriture)</t>
  </si>
  <si>
    <t>Mission:3 Local transport</t>
  </si>
  <si>
    <t>Mission:3 Koun Fao-Agni</t>
  </si>
  <si>
    <t>Achat de store pour le bureau de L'Assistant cordinateur</t>
  </si>
  <si>
    <t>03/052</t>
  </si>
  <si>
    <t>Bureau -Riviera 2</t>
  </si>
  <si>
    <t>03/049</t>
  </si>
  <si>
    <t>Mission 1 : Noé - Aboisso</t>
  </si>
  <si>
    <t>Mission 1 : Aboisso - Samo</t>
  </si>
  <si>
    <t>Mission 1 : Samo - Adiaké</t>
  </si>
  <si>
    <t>Mission 1 : gare - Marché</t>
  </si>
  <si>
    <t xml:space="preserve">Mission 1 : Marché - Carrefour kayser </t>
  </si>
  <si>
    <t>Mission 1 : Carrefour kayser - Centre ville</t>
  </si>
  <si>
    <t>Mission 1 : Centre ville - Sortie de ville</t>
  </si>
  <si>
    <t>Mission 1 : Sortie de ville - hotel</t>
  </si>
  <si>
    <t xml:space="preserve">Mission 1 : Achat de Boisson </t>
  </si>
  <si>
    <t>Mission 5:hotel-gare</t>
  </si>
  <si>
    <t>Mission 5:gare -sous bois 1</t>
  </si>
  <si>
    <t>Mission 5:sous bois 1-zouglou</t>
  </si>
  <si>
    <t>Mission 5:zouglou-hotel de ville</t>
  </si>
  <si>
    <t>Mission 5:hotel de ville-marche</t>
  </si>
  <si>
    <t>Mission 5:marche-station</t>
  </si>
  <si>
    <t>Mission 5:satation-koko</t>
  </si>
  <si>
    <t>Mission 5:koko-gare</t>
  </si>
  <si>
    <t>Mission 5:gare-connexion</t>
  </si>
  <si>
    <t>Mission 5:connexion-hotel</t>
  </si>
  <si>
    <t>Mission 5:hotel-connexion</t>
  </si>
  <si>
    <t>Mission 5:connexion-marche</t>
  </si>
  <si>
    <t>Mission 5:marche-resto</t>
  </si>
  <si>
    <t>Missin02:hotel -gare</t>
  </si>
  <si>
    <t>Missin02:Odienne -tieme</t>
  </si>
  <si>
    <t>Missin02:tieme - odienee</t>
  </si>
  <si>
    <t>Missin02:gare-hotel</t>
  </si>
  <si>
    <t>Mission 02 : Nourriture</t>
  </si>
  <si>
    <t>Missin02:Hotel</t>
  </si>
  <si>
    <t>Missin02:Achat de nourriture pour cible</t>
  </si>
  <si>
    <t>Mission:3 Agni-Abj</t>
  </si>
  <si>
    <t>Mission:Abj Anyama-Domicile</t>
  </si>
  <si>
    <t>Mission 1 : hotel - Carrefour savane</t>
  </si>
  <si>
    <t>Mission 1 : Carrefour savane - Atchiman</t>
  </si>
  <si>
    <t>Mission 1 : Atchiman - hotel</t>
  </si>
  <si>
    <t>Mission 1 : Adiaké - Samo</t>
  </si>
  <si>
    <t>Mission 1 : Samo - Abidjan</t>
  </si>
  <si>
    <t>Mission 1 : Treichville - domicile</t>
  </si>
  <si>
    <t>Mission 1 : nourriture</t>
  </si>
  <si>
    <t>Mission 5:gare-abidjan</t>
  </si>
  <si>
    <t>Mission 5:n'dotre-domicile</t>
  </si>
  <si>
    <t>Mission 5:Achat de nourriture pour cible</t>
  </si>
  <si>
    <t>Missin02:Odienne -sanafredoudou</t>
  </si>
  <si>
    <t>Missin02:Nourriture</t>
  </si>
  <si>
    <t>Missin02:sana - mezela</t>
  </si>
  <si>
    <t>Missin02:transport  local</t>
  </si>
  <si>
    <t>Missin02: Hotel</t>
  </si>
  <si>
    <t>Mission02:Achat de nourriture pour cible</t>
  </si>
  <si>
    <t>03/051</t>
  </si>
  <si>
    <t>Mission02:Hotel</t>
  </si>
  <si>
    <t>Mission02:odienne-abidjan</t>
  </si>
  <si>
    <t>Mission02:transport local</t>
  </si>
  <si>
    <t>Reglement Assurance Santé Cheque n°9548189 : Jean Jacques</t>
  </si>
  <si>
    <t>B03/006</t>
  </si>
  <si>
    <t>Reglement Assurance Santé Cheque n°9548190 : Annick,Agnes,Marie</t>
  </si>
  <si>
    <t>Reglement Assurance Santé Cheque n°9548191 : Maxime</t>
  </si>
  <si>
    <t>Reglement Assurance Santé Cheque n°9548192 : Roxane</t>
  </si>
  <si>
    <t>Reglement Assurance Santé Cheque n°9548193 : E04,E15,E77,E87</t>
  </si>
  <si>
    <t>Reglement Assurance Accident Cheque n°9548190 : Jean Jacques</t>
  </si>
  <si>
    <t>B03/007</t>
  </si>
  <si>
    <t>Reglement Assurance Accident Cheque n°9548190 : Annick,Agnes,Marie</t>
  </si>
  <si>
    <t>Reglement Assurance Accident Cheque n°9548190 : Maxime</t>
  </si>
  <si>
    <t>Reglement Assurance Accident Cheque n°9548190 : Roxane</t>
  </si>
  <si>
    <t>Reglement Assurance Accident Cheque n°9548190 : E04,E15,E77,E87</t>
  </si>
  <si>
    <t>Achat d'electricité pour le bureau</t>
  </si>
  <si>
    <t>03/057</t>
  </si>
  <si>
    <t>Mission 2 : domicile - gare</t>
  </si>
  <si>
    <t>03/054</t>
  </si>
  <si>
    <t>Mission 2 : Abidjan - Yakro</t>
  </si>
  <si>
    <t>Mission 2 : gare - hotel</t>
  </si>
  <si>
    <t>Mission 2 : hotel - Bolikro</t>
  </si>
  <si>
    <t>Mission 2 : bolikro - hotel</t>
  </si>
  <si>
    <t>Mission 2 : hotel - restaurant</t>
  </si>
  <si>
    <t>Mission 2 : restaurant - hotel</t>
  </si>
  <si>
    <t>Mission 2 : hotel</t>
  </si>
  <si>
    <t>Mission 2 : nourriture</t>
  </si>
  <si>
    <t>Mission 6:domicile-adjame</t>
  </si>
  <si>
    <t>03/055</t>
  </si>
  <si>
    <t>Mission 6:abidjan -fresco</t>
  </si>
  <si>
    <t>Mission 6:nourriture</t>
  </si>
  <si>
    <t>Mission 6:hotel</t>
  </si>
  <si>
    <t>Mission 6:fresco-san pedro</t>
  </si>
  <si>
    <t>Mission 6:gare-hotel</t>
  </si>
  <si>
    <t>Mission 6:hotel-resto</t>
  </si>
  <si>
    <t>Mission 6:resto-hotel</t>
  </si>
  <si>
    <t>Mission 6 : Achat de nourriture pour cible</t>
  </si>
  <si>
    <t>MISSION02:gare-dimicle</t>
  </si>
  <si>
    <t>Domicile-gare</t>
  </si>
  <si>
    <t>03/056</t>
  </si>
  <si>
    <t>Mission02:nourriture</t>
  </si>
  <si>
    <t>Mission02:abidjan - san pedro</t>
  </si>
  <si>
    <t>Mission02:hotel</t>
  </si>
  <si>
    <t>Mission02:recheche d hotel</t>
  </si>
  <si>
    <t>Agios du 28/02/2026 au 31/03/2026</t>
  </si>
  <si>
    <t>Somme de Spent in national currency</t>
  </si>
  <si>
    <t>(vide)</t>
  </si>
  <si>
    <t>Total général</t>
  </si>
  <si>
    <t>Somme de Spent in $</t>
  </si>
  <si>
    <t>Somme de Spent</t>
  </si>
  <si>
    <t>Somme de Received</t>
  </si>
  <si>
    <t>Caisse</t>
  </si>
  <si>
    <t>Detail</t>
  </si>
  <si>
    <t>Ballance</t>
  </si>
  <si>
    <t>Comment</t>
  </si>
  <si>
    <t>Solde au 28/02/2026</t>
  </si>
  <si>
    <t>Transfert à Maxime</t>
  </si>
  <si>
    <t>Côte d'Ivoire</t>
  </si>
  <si>
    <t>EAGLE -CI</t>
  </si>
  <si>
    <t>Transfert à E87</t>
  </si>
  <si>
    <t>Transfert à E77</t>
  </si>
  <si>
    <t>Transfert à E15</t>
  </si>
  <si>
    <t>03/004</t>
  </si>
  <si>
    <t>Retour en caisse E15</t>
  </si>
  <si>
    <t>Transfert à Agnes</t>
  </si>
  <si>
    <t>Transfert à E04</t>
  </si>
  <si>
    <t>Transfert à Jean Jacques</t>
  </si>
  <si>
    <t>Transfert à  Annick</t>
  </si>
  <si>
    <t>Transfert à Roxane</t>
  </si>
  <si>
    <t>Transfert Annick</t>
  </si>
  <si>
    <t>Transfert à Marie</t>
  </si>
  <si>
    <t>Approv Caisse cheque n°9547959</t>
  </si>
  <si>
    <t>Transfert à Annick</t>
  </si>
  <si>
    <t>Transfert à  Jean Jacques</t>
  </si>
  <si>
    <t>Retour en caisse Roxane</t>
  </si>
  <si>
    <t>03/026</t>
  </si>
  <si>
    <t>Approv Caisse cheque n°9547960</t>
  </si>
  <si>
    <t>Remboursement Guinee</t>
  </si>
  <si>
    <t>03/042</t>
  </si>
  <si>
    <t>03/043</t>
  </si>
  <si>
    <t>03/047</t>
  </si>
  <si>
    <t>03/053</t>
  </si>
  <si>
    <t xml:space="preserve">Retour a la caisse </t>
  </si>
  <si>
    <t>03/058</t>
  </si>
  <si>
    <t>Banque : SGBCI</t>
  </si>
  <si>
    <t>Compte : 11172517817- 34</t>
  </si>
  <si>
    <t>Intitulé du compte : Projet Eagle</t>
  </si>
  <si>
    <t>Journal 03/2026</t>
  </si>
  <si>
    <t>N° Pieces</t>
  </si>
  <si>
    <t>N°Cheque</t>
  </si>
  <si>
    <t>Libellé</t>
  </si>
  <si>
    <t>Débit</t>
  </si>
  <si>
    <t>Credit</t>
  </si>
  <si>
    <t>Solde Progressif</t>
  </si>
  <si>
    <t>Donateur</t>
  </si>
  <si>
    <t>Solde au 01/02/2026</t>
  </si>
  <si>
    <t>TRANSF 00111RPT 2  Dollard US</t>
  </si>
  <si>
    <t>Virement salaire mois de Janvier  2026 : Moussa</t>
  </si>
  <si>
    <t>Virement salaire mois de Janvier 2026 : Adrien</t>
  </si>
  <si>
    <t>Virement salaire mois de Janvier  2026 : Ghislain</t>
  </si>
  <si>
    <t>Virement salaire mois de Janvier 2026 : Souleyman</t>
  </si>
  <si>
    <t>Virement salaire mois de Février 2026 : Moussa</t>
  </si>
  <si>
    <t>Virement salaire mois de Février 2026 : Adrien</t>
  </si>
  <si>
    <t>Virement salaire mois de Février 2026 : Ghislain</t>
  </si>
  <si>
    <t>Virement salaire mois de Février 2026 : Souleyman</t>
  </si>
  <si>
    <t>Virement  Bancaire Prime  2025 : Moussa</t>
  </si>
  <si>
    <t>Virement  Bancaire Prime  2025 : Adrien</t>
  </si>
  <si>
    <t>Virement  Bancaire Prime  2025 : Ghislain</t>
  </si>
  <si>
    <t>Virement  Bancaire Prime  2025 : Souleyman</t>
  </si>
  <si>
    <t>Reglement WCF ,Reglement Impot de Septembre   à Decembre 2025</t>
  </si>
  <si>
    <t>Assurance Santé</t>
  </si>
  <si>
    <t>Assurance Accident</t>
  </si>
  <si>
    <t>Loyer mois de Mars 2026</t>
  </si>
  <si>
    <t>B03/009</t>
  </si>
  <si>
    <t>Approvisionnement caisse</t>
  </si>
  <si>
    <t>B03/010</t>
  </si>
  <si>
    <t>Frais bancaires</t>
  </si>
  <si>
    <t>Total Sorties</t>
  </si>
  <si>
    <t>Total Entree</t>
  </si>
  <si>
    <t>Solde</t>
  </si>
  <si>
    <t>Taux Grant : 24 007 733 /42 413  : 566,04</t>
  </si>
  <si>
    <t>Wildcat 2026 : 32413,59 X 566,04 : 18 347 388</t>
  </si>
  <si>
    <t>Pro wildlife : 24 007 733 -18 347 388 : 5 660 345</t>
  </si>
  <si>
    <t>EAGLE NETWORK</t>
  </si>
  <si>
    <t>PROJECT:  EAGLE CI</t>
  </si>
  <si>
    <t>MONTH</t>
  </si>
  <si>
    <t>MARCH</t>
  </si>
  <si>
    <t xml:space="preserve">Bank reconciliation statments </t>
  </si>
  <si>
    <t>currency</t>
  </si>
  <si>
    <t>ACCOUNTING</t>
  </si>
  <si>
    <t xml:space="preserve">n° </t>
  </si>
  <si>
    <t>Description</t>
  </si>
  <si>
    <t>CREDIT</t>
  </si>
  <si>
    <t>DEBIT</t>
  </si>
  <si>
    <t>Bank balance</t>
  </si>
  <si>
    <t>Transf EAGLE 00111 RPT2601533</t>
  </si>
  <si>
    <t>Virment Prime mois de Décembre 2025</t>
  </si>
  <si>
    <t>Virment salaire mois de Fevrier 2026</t>
  </si>
  <si>
    <t>Virment salaire mois de Janvier 2026</t>
  </si>
  <si>
    <t>Virment salaire mois de Décembre 2025</t>
  </si>
  <si>
    <t xml:space="preserve">Reglement Impot et Taxes a la WCF </t>
  </si>
  <si>
    <t>Reglement Loyer mois de Mars 2026</t>
  </si>
  <si>
    <t>Approvisionnent Caisse</t>
  </si>
  <si>
    <t>Reglement Assurance Santé Equipe Eagle</t>
  </si>
  <si>
    <t>Reglement Assurance Accident Equipe Eagle</t>
  </si>
  <si>
    <t>Account Balance</t>
  </si>
  <si>
    <t>PROJECT COORDINATOR</t>
  </si>
  <si>
    <t xml:space="preserve"> Reconciliation Statement </t>
  </si>
  <si>
    <t>BANK</t>
  </si>
  <si>
    <t>Bank name:</t>
  </si>
  <si>
    <t>Account name:</t>
  </si>
  <si>
    <t>ANNICK</t>
  </si>
  <si>
    <t>No</t>
  </si>
  <si>
    <t>Amount</t>
  </si>
  <si>
    <t>Balance as per the accounting</t>
  </si>
  <si>
    <t>Unpresented cheques</t>
  </si>
  <si>
    <t>Direct Debits (Bank Charges)</t>
  </si>
  <si>
    <t xml:space="preserve">Frais virement Divers Benef </t>
  </si>
  <si>
    <t>Agios du 28/02/26 au 31/03/26</t>
  </si>
  <si>
    <t>Balance as per the bank journal</t>
  </si>
  <si>
    <t>Balance as per the bank statement</t>
  </si>
  <si>
    <t>Difference</t>
  </si>
  <si>
    <t>Reason for the Difference.</t>
  </si>
  <si>
    <t>Signature accountant</t>
  </si>
  <si>
    <t>signature coordinator</t>
  </si>
  <si>
    <t>Project:</t>
  </si>
  <si>
    <t>Month:</t>
  </si>
  <si>
    <t>Year:</t>
  </si>
  <si>
    <t>Paper Notes</t>
  </si>
  <si>
    <t>value</t>
  </si>
  <si>
    <t>number</t>
  </si>
  <si>
    <t>x</t>
  </si>
  <si>
    <t>Coins</t>
  </si>
  <si>
    <t>cash balance</t>
  </si>
  <si>
    <t>account balance</t>
  </si>
  <si>
    <t>difference</t>
  </si>
  <si>
    <t xml:space="preserve">Reason for Difference: </t>
  </si>
  <si>
    <t>Signature Accountant:</t>
  </si>
  <si>
    <t>Type de depenses</t>
  </si>
  <si>
    <t xml:space="preserve">Department </t>
  </si>
  <si>
    <t xml:space="preserve">Spent </t>
  </si>
  <si>
    <t>Received from the cashbox</t>
  </si>
  <si>
    <t>Balance</t>
  </si>
  <si>
    <t>comments</t>
  </si>
  <si>
    <t>Solde au 31/03/2026</t>
  </si>
  <si>
    <t>Reçu de la caisse</t>
  </si>
  <si>
    <t>Versement</t>
  </si>
  <si>
    <t>Pesonnel</t>
  </si>
  <si>
    <t>Bonus Agents UCT Op Yopougon du 03/03/2026</t>
  </si>
  <si>
    <t>Bonus Operation</t>
  </si>
  <si>
    <t>Date1</t>
  </si>
  <si>
    <t>Solde caisse au 31/03/2026</t>
  </si>
  <si>
    <t>Transport</t>
  </si>
  <si>
    <t>Jean-Jacques</t>
  </si>
  <si>
    <t>Reçu de Annick</t>
  </si>
  <si>
    <t>12/004</t>
  </si>
  <si>
    <t>Types de Depenses</t>
  </si>
  <si>
    <t>Service</t>
  </si>
  <si>
    <t>Intercity</t>
  </si>
  <si>
    <t>Type of expenses</t>
  </si>
  <si>
    <t>Reçu de caisse</t>
  </si>
  <si>
    <t>Transfer Fees</t>
  </si>
  <si>
    <t>Retour en caisse</t>
  </si>
  <si>
    <t>Personal</t>
  </si>
  <si>
    <t>Recu de la caisse</t>
  </si>
  <si>
    <t>Bnaque - Bureau</t>
  </si>
  <si>
    <t>Type de depense</t>
  </si>
  <si>
    <t>balance at the beginning of the month</t>
  </si>
  <si>
    <t>recu de agnes MISSION 1 : NOE - ADIAKE</t>
  </si>
  <si>
    <t xml:space="preserve">Mission 1 : hotel </t>
  </si>
  <si>
    <t>Trust building</t>
  </si>
  <si>
    <t>recu de agnes MISSION 2 : DJEBONOUA - MBAHIAKRO</t>
  </si>
  <si>
    <t xml:space="preserve">Mission 2 : hotel </t>
  </si>
  <si>
    <t>Types de depense</t>
  </si>
  <si>
    <t>Solde au 31/01/2026</t>
  </si>
  <si>
    <t>Reçu de caisse MISSION 2: Adjakita</t>
  </si>
  <si>
    <t>reçu de caisse MISSION 2: Agboville</t>
  </si>
  <si>
    <t>Recu de caisse MISSION 3:Yopougon</t>
  </si>
  <si>
    <t>Recu de caisse Mission 4:anyama</t>
  </si>
  <si>
    <t>Recu de caisse MISSION 5:ouangolo</t>
  </si>
  <si>
    <t>Recu de caisse MISSION 6:fresco et san pedro</t>
  </si>
  <si>
    <t>Retour en caisse /mission</t>
  </si>
  <si>
    <t>Missin01:recu de la caisse,Mission 1 ,Soubre San pedro Gabiagi</t>
  </si>
  <si>
    <t>Missin01:rechehe d hotel</t>
  </si>
  <si>
    <t>Missin01:recu de la caisse</t>
  </si>
  <si>
    <t>Missin02:recu d annick,Tieme Odienne</t>
  </si>
  <si>
    <t xml:space="preserve">Missin02:hotel -gare </t>
  </si>
  <si>
    <t xml:space="preserve">Missin02:Odienne -tieme </t>
  </si>
  <si>
    <t xml:space="preserve">Missin02:tieme - odienee </t>
  </si>
  <si>
    <t xml:space="preserve">Missin02:gare-hotel </t>
  </si>
  <si>
    <t>MISSION 02: recu d annick  ,Sana -Odienne</t>
  </si>
  <si>
    <t xml:space="preserve">Missin02:Odienne -sanafredoudou </t>
  </si>
  <si>
    <t xml:space="preserve">Missin02:Nourriture </t>
  </si>
  <si>
    <t xml:space="preserve"> MISSION02:gare-dimicle</t>
  </si>
  <si>
    <t>Mission02:recu d annick ; Gabiadji Soubre</t>
  </si>
  <si>
    <t xml:space="preserve">Domicile-gare </t>
  </si>
  <si>
    <t xml:space="preserve">Mission02:nourriture </t>
  </si>
  <si>
    <t xml:space="preserve">Mission02:abidjan - san pedro </t>
  </si>
  <si>
    <t>AWI</t>
  </si>
  <si>
    <t>PCF</t>
  </si>
  <si>
    <t>Pro Wildlife</t>
  </si>
  <si>
    <t>Achat de carte de credit Orange Facture N° OCI-ABMALL.007.004847</t>
  </si>
  <si>
    <t>Achat de carte de credit Orange Facture n° OCI-ABMALL.014.002031</t>
  </si>
  <si>
    <t>Gonzaque-bureau</t>
  </si>
  <si>
    <t>01/001</t>
  </si>
  <si>
    <t>bureau-gonzaque</t>
  </si>
  <si>
    <t>Bingerville -WCF</t>
  </si>
  <si>
    <t>01/002</t>
  </si>
  <si>
    <t>WCF-Bingerville</t>
  </si>
  <si>
    <t>01/003</t>
  </si>
  <si>
    <t>WCF-bureau</t>
  </si>
  <si>
    <t>Reglement Loyer mois de Janvier 2026 ,Cheque n°9547954</t>
  </si>
  <si>
    <t>B01/001</t>
  </si>
  <si>
    <t>Achat de carte de credit Orange Facture n° OCI-ABMALL.010.004891</t>
  </si>
  <si>
    <t>01/006</t>
  </si>
  <si>
    <t>01/004</t>
  </si>
  <si>
    <t>WCF-banque</t>
  </si>
  <si>
    <t>banque-bureau</t>
  </si>
  <si>
    <t xml:space="preserve">Gant plastique </t>
  </si>
  <si>
    <t>01/005</t>
  </si>
  <si>
    <t>Café au lait</t>
  </si>
  <si>
    <t>Sucre roux</t>
  </si>
  <si>
    <t>Café</t>
  </si>
  <si>
    <t xml:space="preserve">Huile </t>
  </si>
  <si>
    <t>Tea victoria citron</t>
  </si>
  <si>
    <t>Tea victoria Orange</t>
  </si>
  <si>
    <t>chocolat en poudre</t>
  </si>
  <si>
    <t>Eau de javel</t>
  </si>
  <si>
    <t>lotus</t>
  </si>
  <si>
    <t>Sac poubelle</t>
  </si>
  <si>
    <t>Papier hygenique</t>
  </si>
  <si>
    <t>Poudre a vessaille</t>
  </si>
  <si>
    <t>Mouchoir</t>
  </si>
  <si>
    <t>lessive en poudre</t>
  </si>
  <si>
    <t>Liquide vais karma</t>
  </si>
  <si>
    <t>desodorisant</t>
  </si>
  <si>
    <t>insecticide</t>
  </si>
  <si>
    <t>Savon liquide</t>
  </si>
  <si>
    <t>Liquide sol</t>
  </si>
  <si>
    <t>nettoyage vitre liquide</t>
  </si>
  <si>
    <t>Bureau-Agence Orange</t>
  </si>
  <si>
    <t>01/007</t>
  </si>
  <si>
    <t>Agence Orange-bureau</t>
  </si>
  <si>
    <t>Achat de carte de credit Orange Facture n° OCI-ABMALL.006.003865</t>
  </si>
  <si>
    <t>01/008</t>
  </si>
  <si>
    <t>01/009</t>
  </si>
  <si>
    <t>01/010</t>
  </si>
  <si>
    <t>Agios du 31/12/2025 au 31/01/2026</t>
  </si>
  <si>
    <t>Bureau-Agence Western Union</t>
  </si>
  <si>
    <t>02/003</t>
  </si>
  <si>
    <t>agence Wester Union- Bureau</t>
  </si>
  <si>
    <t>Bureau-Agence Wester union</t>
  </si>
  <si>
    <t>02/011</t>
  </si>
  <si>
    <t>Achat de carte de recharge Facture n°OCI-ABMALL.010.005140</t>
  </si>
  <si>
    <t>02/001</t>
  </si>
  <si>
    <t xml:space="preserve">Bureau- Agence Orange </t>
  </si>
  <si>
    <t>02/002</t>
  </si>
  <si>
    <t>Agence Orange - Bureau</t>
  </si>
  <si>
    <t xml:space="preserve">Achat electricité bureau </t>
  </si>
  <si>
    <t>02/004</t>
  </si>
  <si>
    <t>Frais de nettoyage jardinier bureau</t>
  </si>
  <si>
    <t>02/005</t>
  </si>
  <si>
    <t>Mission 1:domicile-   adjame</t>
  </si>
  <si>
    <t>02/008</t>
  </si>
  <si>
    <t xml:space="preserve">Travel Subsistence </t>
  </si>
  <si>
    <t>Mission 1:abidjan-jacqueville</t>
  </si>
  <si>
    <t>Mission 1:marche-bikor</t>
  </si>
  <si>
    <t>Mission 1:bikor-fin goudron</t>
  </si>
  <si>
    <t>Mission 1:fin goudron-marche</t>
  </si>
  <si>
    <t>Mission 1:marche-grand jacque</t>
  </si>
  <si>
    <t>Mission 1: boutique-plage</t>
  </si>
  <si>
    <t>Mission 1:plage-boutique</t>
  </si>
  <si>
    <t>Mission 1:grand jacque-jacqueville</t>
  </si>
  <si>
    <t>Mission 1:marche-gare abidjan</t>
  </si>
  <si>
    <t>Mission 1:jacqueville-abidjan</t>
  </si>
  <si>
    <t>Mission 1:Achat de nourriture pour cible</t>
  </si>
  <si>
    <t>Mission01:domicle-gare</t>
  </si>
  <si>
    <t>02/009</t>
  </si>
  <si>
    <t>Mission01:abidjan - gagnoa</t>
  </si>
  <si>
    <t xml:space="preserve">Mission01:Nourriture </t>
  </si>
  <si>
    <t>Mission01:Hotel</t>
  </si>
  <si>
    <t>Mission01:transport local</t>
  </si>
  <si>
    <t>Mission01:Achat de boisson pour cible</t>
  </si>
  <si>
    <t>Mission:1 Domicile-Gare</t>
  </si>
  <si>
    <t>02/006</t>
  </si>
  <si>
    <t>Mission:1 Abj-Tiassale</t>
  </si>
  <si>
    <t>Mission:1 Gare-Hotel(course)</t>
  </si>
  <si>
    <t>Mission:Hotel</t>
  </si>
  <si>
    <t xml:space="preserve">Mission:1: Nourriture </t>
  </si>
  <si>
    <t>Mission:1 Hotel-Grand Marché</t>
  </si>
  <si>
    <t>Mission:1 Grand Marche-Allocodrome</t>
  </si>
  <si>
    <t>Mission:1 Achat conso(cible)</t>
  </si>
  <si>
    <t>Mission:Frais carburant cible pour Bodo</t>
  </si>
  <si>
    <t>Mission:1 Mission:1 Allocidrome-Corridor</t>
  </si>
  <si>
    <t>Mission:Corridor-Hotel</t>
  </si>
  <si>
    <t>Mission:1 Hotel-Resto</t>
  </si>
  <si>
    <t>mission:1Resto-Hotel</t>
  </si>
  <si>
    <t>Mission 1 : Bingerville- Ndotré</t>
  </si>
  <si>
    <t>02/007</t>
  </si>
  <si>
    <t>Mission 1 : Ndotré - domicile</t>
  </si>
  <si>
    <t>Mission 1 : Achat de Boisson pour cible</t>
  </si>
  <si>
    <t xml:space="preserve">Mission 01 : Nourriture </t>
  </si>
  <si>
    <t>Mission01:transport  local</t>
  </si>
  <si>
    <t>Mission01:gagnoa-Lakota</t>
  </si>
  <si>
    <t>Frais d'envoi de fond aux enqueteurs</t>
  </si>
  <si>
    <t>02/010</t>
  </si>
  <si>
    <t>02/014</t>
  </si>
  <si>
    <t>Mission:1 Hotel-Corridor</t>
  </si>
  <si>
    <t>mission:1 Tiassale-carrefour bodo</t>
  </si>
  <si>
    <t>Mission:1 Carrefour bodo-Campement</t>
  </si>
  <si>
    <t>Mission:1 Achat de nourriture pour cible</t>
  </si>
  <si>
    <t>Mission:1 Crédit appel cible</t>
  </si>
  <si>
    <t>Mission:1 Campement-carrefour bodo</t>
  </si>
  <si>
    <t>Mission:1 Bodo-Tiassale</t>
  </si>
  <si>
    <t>Mission:1 Corridor Tiassale-Hotel</t>
  </si>
  <si>
    <t xml:space="preserve">Mission:1 Nourriture </t>
  </si>
  <si>
    <t>Mission:1 Hotel Grd-Marche</t>
  </si>
  <si>
    <t xml:space="preserve">Mission:1 Grand marché- commerce </t>
  </si>
  <si>
    <t>Mission:1 Commerce-Hotel</t>
  </si>
  <si>
    <t xml:space="preserve">Mission:1 Hotel-Resto </t>
  </si>
  <si>
    <t xml:space="preserve">Mission:1 Resto-Hotel </t>
  </si>
  <si>
    <t>Mission 2 : Bingerville - Gesco</t>
  </si>
  <si>
    <t>02/013</t>
  </si>
  <si>
    <t>Mission 2 : Gesco - domicile</t>
  </si>
  <si>
    <t>02/012</t>
  </si>
  <si>
    <t xml:space="preserve">Mission 2: nourriture </t>
  </si>
  <si>
    <t>Mission2:abobo-alepe</t>
  </si>
  <si>
    <t>Mission 2: gare-marche</t>
  </si>
  <si>
    <t>Mission 2: marche-residentiel</t>
  </si>
  <si>
    <t>Mission 2: residentiel -gare ator</t>
  </si>
  <si>
    <t>Mission 2: gare ator-residentiel</t>
  </si>
  <si>
    <t>Mission 2: residentiel-gare moto</t>
  </si>
  <si>
    <t>Mission 2: gare moto-gare abidjan</t>
  </si>
  <si>
    <t>Mission 2:alepe-abidjan</t>
  </si>
  <si>
    <t>Mission 2:abobo-domicile</t>
  </si>
  <si>
    <t>Mission 2:Achat de nourriture pour cible</t>
  </si>
  <si>
    <t>Mission01: Hotel</t>
  </si>
  <si>
    <t>Mission 01 : Transport local</t>
  </si>
  <si>
    <t>Mission:1 Hotel-Gare(course)</t>
  </si>
  <si>
    <t>Mission:1 Tiassale-Abjan</t>
  </si>
  <si>
    <t>Mission:1 Abj yop-Domicile</t>
  </si>
  <si>
    <t>Mission01:GAgnoa-abidjan</t>
  </si>
  <si>
    <t>Mission01:gare-domicle</t>
  </si>
  <si>
    <t>Achat de carte de recharge Facture n°OCI-ABMALL.030.005090</t>
  </si>
  <si>
    <t>02/019</t>
  </si>
  <si>
    <t>Achat de carte de recharge Facture n°OCI-ABMALL.007.005167</t>
  </si>
  <si>
    <t>02/020</t>
  </si>
  <si>
    <t>Mission:2 Domicile-Gare</t>
  </si>
  <si>
    <t>02/015</t>
  </si>
  <si>
    <t>Mission:2 Abidjan-Daoukro</t>
  </si>
  <si>
    <t>Mission:2 Gare-Hotel(course)</t>
  </si>
  <si>
    <t xml:space="preserve">Mission:2 Hôtel </t>
  </si>
  <si>
    <t xml:space="preserve">Mission:2 Nourriture </t>
  </si>
  <si>
    <t>Mission:2 Hotel-Gare Samanza</t>
  </si>
  <si>
    <t>Mission:2 Gare Samanza-Hotel</t>
  </si>
  <si>
    <t xml:space="preserve">Mission:2 Hotel-Resto </t>
  </si>
  <si>
    <t xml:space="preserve">Mission:2 Resto-Hotel </t>
  </si>
  <si>
    <t>Mission 3 : domicile - gare</t>
  </si>
  <si>
    <t>02/016</t>
  </si>
  <si>
    <t>Mission 3 : Abidjan - Toulepleu</t>
  </si>
  <si>
    <t>Mission 3 : gare - hotel</t>
  </si>
  <si>
    <t>Mission 3 : hotel - restaurant</t>
  </si>
  <si>
    <t>Mission 3 : restaurant - hotel</t>
  </si>
  <si>
    <t>Mission 3 : hotel</t>
  </si>
  <si>
    <t>Mission 3 : Nourriture</t>
  </si>
  <si>
    <t>Mission 3:Nourriture</t>
  </si>
  <si>
    <t>02/018</t>
  </si>
  <si>
    <t>Mission 3:domicile-fresco</t>
  </si>
  <si>
    <t>Mission 3:fresco-san pedro</t>
  </si>
  <si>
    <t>Mission 3:hotel</t>
  </si>
  <si>
    <t>Mission 3:gare-hotel</t>
  </si>
  <si>
    <t>Mission 3:hotel-plage</t>
  </si>
  <si>
    <t>Mission 3:plage-resto</t>
  </si>
  <si>
    <t>Mission 3:resto-hotel</t>
  </si>
  <si>
    <t xml:space="preserve">Mision02:domicle -gare </t>
  </si>
  <si>
    <t>02/017</t>
  </si>
  <si>
    <t>Mision02:Nourriture</t>
  </si>
  <si>
    <t>Mision02:Abidjan-bouake</t>
  </si>
  <si>
    <t>Mision02:Hotel</t>
  </si>
  <si>
    <t xml:space="preserve">Mision02: transport  local </t>
  </si>
  <si>
    <t>Mision02:Achat de nourriture pour cible</t>
  </si>
  <si>
    <t>Mission:2 Hotel-Gare</t>
  </si>
  <si>
    <t>Mission:2 Daoukro-Takimassou</t>
  </si>
  <si>
    <t>Mission:2 Katimanssou-Samanza(moto)</t>
  </si>
  <si>
    <t>Mission:2 Samaza-Ouelle</t>
  </si>
  <si>
    <t>Mission:2 Achat conso(nourriture et boissons)</t>
  </si>
  <si>
    <t>Mission:2 Frais carburant(moto)</t>
  </si>
  <si>
    <t>Mission:2 Ouellé-Daoukro</t>
  </si>
  <si>
    <t>Mission:2 Hotel</t>
  </si>
  <si>
    <t>Mission 3 : hotel - Chez booba</t>
  </si>
  <si>
    <t>Mission 3 : Chez booba - hotel</t>
  </si>
  <si>
    <t>Mission 3 : nourriture</t>
  </si>
  <si>
    <t>Mission 3 : Achat de boissons pour cible</t>
  </si>
  <si>
    <t xml:space="preserve">Mission 3 : transport </t>
  </si>
  <si>
    <t>Mission 3:nourriture</t>
  </si>
  <si>
    <t>Mission 3:hotel-gare</t>
  </si>
  <si>
    <t>Mission 3:Hotel</t>
  </si>
  <si>
    <t>Mission 3:gare sp-grand bereby</t>
  </si>
  <si>
    <t>Mission 3:gare-rond point</t>
  </si>
  <si>
    <t>Mission 3:rond point-gare</t>
  </si>
  <si>
    <t>Mission 3:gare-agni</t>
  </si>
  <si>
    <t>Mission 3:agni-tabou</t>
  </si>
  <si>
    <t>Mission 3:hotel-zouglou</t>
  </si>
  <si>
    <t>Mission 3:zouglou-resto</t>
  </si>
  <si>
    <t>Mision02:bouake -katiola</t>
  </si>
  <si>
    <t>Mision02:katiola -bouake</t>
  </si>
  <si>
    <t>Mision02:transport Local</t>
  </si>
  <si>
    <t>Mission:2 Daoukro-Abj</t>
  </si>
  <si>
    <t xml:space="preserve">Mission:2 Abj Anyama-Domicile </t>
  </si>
  <si>
    <t>Mission 3 : hotel -gare</t>
  </si>
  <si>
    <t>Mission 3 : Toulepleu - Abidjan</t>
  </si>
  <si>
    <t>Mission 3 : Yopougon - domicile</t>
  </si>
  <si>
    <t>Mission 3:hotel-gare tahi 2</t>
  </si>
  <si>
    <t>Mission 3:gare tahi 2-tahi 2</t>
  </si>
  <si>
    <t>Mission 3:tahi 2-tabou</t>
  </si>
  <si>
    <t>Mission 3:tahi 2-hotel</t>
  </si>
  <si>
    <t>Mission 3:zouglou-plage</t>
  </si>
  <si>
    <t>Mission 3:plage-hotel</t>
  </si>
  <si>
    <t>Mission 3:hotel-resto</t>
  </si>
  <si>
    <t>Mision02: gare - hotel</t>
  </si>
  <si>
    <t>Mision02:nourriture</t>
  </si>
  <si>
    <t>Mision02:Bouake -abidjan</t>
  </si>
  <si>
    <t xml:space="preserve">Mision02:gare -domicle </t>
  </si>
  <si>
    <t>Mission 3:gare tabou-abidjan</t>
  </si>
  <si>
    <t>Mission 3:adjame-domicile</t>
  </si>
  <si>
    <t>Mission 3:Achat de nourriture et boisson pour cible</t>
  </si>
  <si>
    <t>Mission 4 : hotel</t>
  </si>
  <si>
    <t>02/028</t>
  </si>
  <si>
    <t>Achat de carte de recharge Facture n°OCI-ABMALL.008.004806</t>
  </si>
  <si>
    <t>02/023</t>
  </si>
  <si>
    <t>Reglement internet bureau Facture n°OCI-ABMALL.003.005090</t>
  </si>
  <si>
    <t>02/024</t>
  </si>
  <si>
    <t>Bureau- WCF</t>
  </si>
  <si>
    <t>02/025</t>
  </si>
  <si>
    <t xml:space="preserve">WCF-Banque </t>
  </si>
  <si>
    <t xml:space="preserve">Banque- Agence Orange </t>
  </si>
  <si>
    <t>Mission:3 Domicile-Treichville</t>
  </si>
  <si>
    <t>02/026</t>
  </si>
  <si>
    <t>Mission:3 Treichville-Siporex</t>
  </si>
  <si>
    <t>Mission:3 Frais transport(cible)</t>
  </si>
  <si>
    <t>Mission:3 Achat conso cible(boissons et Nourriture)</t>
  </si>
  <si>
    <t>Achat de 4 Balances ( 4 X 800</t>
  </si>
  <si>
    <t>02/032</t>
  </si>
  <si>
    <t>Achat de power Bank</t>
  </si>
  <si>
    <t>Mission 4 : Bingerville - gare</t>
  </si>
  <si>
    <t>Mission 4 : Abidjan -Bouaké</t>
  </si>
  <si>
    <t>Mission 4 : gare - hotel</t>
  </si>
  <si>
    <t>Mission 4 : hotel - restaurant</t>
  </si>
  <si>
    <t>Mission 4 : restaurant - hotel</t>
  </si>
  <si>
    <t>Mission 4:Domicile-adjame</t>
  </si>
  <si>
    <t>02/030</t>
  </si>
  <si>
    <t>Mission 4:nourriture</t>
  </si>
  <si>
    <t>Mission 4:hotel</t>
  </si>
  <si>
    <t>Mission 4:adjame-grand lahou</t>
  </si>
  <si>
    <t>Mission 4:gare-hotel</t>
  </si>
  <si>
    <t>Mission 4:hotel-resto</t>
  </si>
  <si>
    <t>Mission 4:resto-hotel</t>
  </si>
  <si>
    <t xml:space="preserve">Mision03:domice -gare </t>
  </si>
  <si>
    <t>02/029</t>
  </si>
  <si>
    <t>Mision03:Abidjan-tanda</t>
  </si>
  <si>
    <t>Mision03:transport local</t>
  </si>
  <si>
    <t xml:space="preserve">Mision03:nourriture </t>
  </si>
  <si>
    <t>Mision03:hotel</t>
  </si>
  <si>
    <t>Reglement Loyer mois de Fevrier 2026,cheque n°9547957</t>
  </si>
  <si>
    <t>B02/002</t>
  </si>
  <si>
    <t xml:space="preserve">Mission:3 Port bouet 2-Carrefour zone </t>
  </si>
  <si>
    <t>02/034</t>
  </si>
  <si>
    <t>Mission:3 Carrefour zone-Anyama</t>
  </si>
  <si>
    <t>Mission:3 Anyama-Domicile</t>
  </si>
  <si>
    <t>Abobo-Bureau</t>
  </si>
  <si>
    <t>02/027</t>
  </si>
  <si>
    <t>Bureau-Abobo</t>
  </si>
  <si>
    <t xml:space="preserve">Bureau - Agence wave </t>
  </si>
  <si>
    <t>02/036</t>
  </si>
  <si>
    <t xml:space="preserve">Frais d'envoi wave à E04 </t>
  </si>
  <si>
    <t xml:space="preserve">Frais d'envoi wave à E15 </t>
  </si>
  <si>
    <t xml:space="preserve">Frais d'envoi Wave à E77 </t>
  </si>
  <si>
    <t xml:space="preserve">Frais d'envoi wave à E87 </t>
  </si>
  <si>
    <t>Mission 4 : nourriture</t>
  </si>
  <si>
    <t>Mission 4 : hotel - Olam</t>
  </si>
  <si>
    <t>Mission 4 : Olam - gare de djebonoua</t>
  </si>
  <si>
    <t>Mission 4 : Bouaké - Djebonoua</t>
  </si>
  <si>
    <t>Mission 4 : Sortie de ville - gare</t>
  </si>
  <si>
    <t>Mission 4 : Djebonoua - Bouaké</t>
  </si>
  <si>
    <t>Mission 4 : Achat de nourriture pour cible</t>
  </si>
  <si>
    <t>Mission 4:hotel-gare kpanda</t>
  </si>
  <si>
    <t>Mission 4:grand lahou-lahou kpanda</t>
  </si>
  <si>
    <t>Mission 4:lahou kpanda-grand lahou</t>
  </si>
  <si>
    <t>Mission 4:GARE-hotel</t>
  </si>
  <si>
    <t>Mission 4:hotel -marche</t>
  </si>
  <si>
    <t>Mission 4:marche-resto</t>
  </si>
  <si>
    <t>Mision03:Achat de nourriture pour cible</t>
  </si>
  <si>
    <t>Mission 03 : Transport pour  cible</t>
  </si>
  <si>
    <t>Missin03:Nourriture</t>
  </si>
  <si>
    <t>Missin03:Transport Local</t>
  </si>
  <si>
    <t>Mission:4 Domicile-Gare</t>
  </si>
  <si>
    <t xml:space="preserve">Mission:4 Abidjan-Jacqueville </t>
  </si>
  <si>
    <t xml:space="preserve">Mission:4 Nourriture </t>
  </si>
  <si>
    <t>Mission:4 Gare-Marche</t>
  </si>
  <si>
    <t>Mission:4 crédit appel(cible)</t>
  </si>
  <si>
    <t>Mission:4 Marche-Gare</t>
  </si>
  <si>
    <t>Mission:4 Jacqueville-Abidjan</t>
  </si>
  <si>
    <t>Mission:4 Abj yop-Domicile</t>
  </si>
  <si>
    <t>Domicile - Yopougon Saint André</t>
  </si>
  <si>
    <t>02/035</t>
  </si>
  <si>
    <t>Achat de boissons répérage</t>
  </si>
  <si>
    <t>Yopougon Saint André - Domicile</t>
  </si>
  <si>
    <t>Mission 4 : hotel -gare de Mbahiakro</t>
  </si>
  <si>
    <t>Mission 4 : Bouaké - Mbahiakro</t>
  </si>
  <si>
    <t>Mission 4 : Mbahiakro - Bouaké</t>
  </si>
  <si>
    <t>Mission 4:hotel-gare</t>
  </si>
  <si>
    <t>Mission 4:grand lahou-carrefour jacqueville</t>
  </si>
  <si>
    <t>Mission 4:carrefour jacqueville-jacqueville</t>
  </si>
  <si>
    <t>Mission 4:gare-marche</t>
  </si>
  <si>
    <t>Mission 4:jacqueville-addah</t>
  </si>
  <si>
    <t>Mission 4:addah-jacqueville</t>
  </si>
  <si>
    <t>Mission 4:marche-hotel</t>
  </si>
  <si>
    <t>Mission 4:hotel-la rue</t>
  </si>
  <si>
    <t>Mission 4:la rue -resto</t>
  </si>
  <si>
    <t xml:space="preserve">Missin03:Tanda-aniblegrou </t>
  </si>
  <si>
    <t>Missin03:Achat de nourriture et Boisson pour cible</t>
  </si>
  <si>
    <t>Missin03:Transport local</t>
  </si>
  <si>
    <t>Missin03:Agniblegrou-abidjan</t>
  </si>
  <si>
    <t xml:space="preserve">Missin03:gare-domicle </t>
  </si>
  <si>
    <t>Mission:4 Domicile-Marcory</t>
  </si>
  <si>
    <t>Mission:4 Achat de kit ramadan(cible)</t>
  </si>
  <si>
    <t>Mission:4 Marcory-Domicile</t>
  </si>
  <si>
    <t>Mission 4 : hotel - gare</t>
  </si>
  <si>
    <t>Mission 4 : Bouaké - Abidjan</t>
  </si>
  <si>
    <t>Mission 4 : Yopougon - domicile</t>
  </si>
  <si>
    <t>Mission 4:jacqueville-abidjan</t>
  </si>
  <si>
    <t>Mission 4:yopougon-domicile</t>
  </si>
  <si>
    <t xml:space="preserve">Mission 4:Achat de nourriture et boisson pour cible </t>
  </si>
  <si>
    <t>Bingerville-Yopougon st Andre</t>
  </si>
  <si>
    <t>02/039</t>
  </si>
  <si>
    <t>Bureau-Yopougon</t>
  </si>
  <si>
    <t>02/037</t>
  </si>
  <si>
    <t>Yopougon-Bureau</t>
  </si>
  <si>
    <t>02/040</t>
  </si>
  <si>
    <t>Yopougon Saint André - Bureau</t>
  </si>
  <si>
    <t>Domicile-Yopougon</t>
  </si>
  <si>
    <t>02/038</t>
  </si>
  <si>
    <t>Yopougon-UCT</t>
  </si>
  <si>
    <t>Bingerville-Bureau</t>
  </si>
  <si>
    <t>02/051</t>
  </si>
  <si>
    <t>Bureau -bingerville</t>
  </si>
  <si>
    <t>Bureau- UCT</t>
  </si>
  <si>
    <t>02/041</t>
  </si>
  <si>
    <t>02/048</t>
  </si>
  <si>
    <t>Yopougon - Bureau</t>
  </si>
  <si>
    <t>02/049</t>
  </si>
  <si>
    <t>Bureau - Yopougon</t>
  </si>
  <si>
    <t>Gonzague-bureau</t>
  </si>
  <si>
    <t>02/050</t>
  </si>
  <si>
    <t>bureau-gonzague</t>
  </si>
  <si>
    <t>02/043</t>
  </si>
  <si>
    <t>WCF-Banque</t>
  </si>
  <si>
    <t>Banque-bureau</t>
  </si>
  <si>
    <t>Bureau -Bingerville</t>
  </si>
  <si>
    <t xml:space="preserve">Yopougon - Bureau </t>
  </si>
  <si>
    <t>02/047</t>
  </si>
  <si>
    <t>Frais de reparation Imprimante</t>
  </si>
  <si>
    <t>02/044</t>
  </si>
  <si>
    <t>Frais de reparation Portable</t>
  </si>
  <si>
    <t>02/045</t>
  </si>
  <si>
    <t>Mission 4:bureau-adjame</t>
  </si>
  <si>
    <t>02/046</t>
  </si>
  <si>
    <t>Mission 4:adjame-bureau</t>
  </si>
  <si>
    <t>02/042</t>
  </si>
  <si>
    <t>Bureau-Interpol</t>
  </si>
  <si>
    <t>Interpol-bureau</t>
  </si>
  <si>
    <t>02/052</t>
  </si>
  <si>
    <t>Frais d'envoi de fond aux enqueteurs; E77,E87</t>
  </si>
  <si>
    <t>02/055</t>
  </si>
  <si>
    <t>Mission 6:Domicile-portbouet</t>
  </si>
  <si>
    <t>02/053</t>
  </si>
  <si>
    <t>Mission 6:portbouet-domicile</t>
  </si>
  <si>
    <t>Mission 6:Achat de boisson pour cible</t>
  </si>
  <si>
    <t>Mission 7:domicile-KOBAKRO</t>
  </si>
  <si>
    <t>Mission 7:kobakro-domicile</t>
  </si>
  <si>
    <t>Mission 7:Achat de nourriture pour cible</t>
  </si>
  <si>
    <t xml:space="preserve">Missin04:domicle -gare </t>
  </si>
  <si>
    <t>02/054</t>
  </si>
  <si>
    <t>Missin04:abidjan-jacque ville</t>
  </si>
  <si>
    <t>Missin04:transport local</t>
  </si>
  <si>
    <t>Missin04:Nourriture</t>
  </si>
  <si>
    <t>Missin04:Hotel</t>
  </si>
  <si>
    <t>02/060</t>
  </si>
  <si>
    <t>Songon - Bureau</t>
  </si>
  <si>
    <t>02/061</t>
  </si>
  <si>
    <t>Bureau - Songon</t>
  </si>
  <si>
    <t>02/059</t>
  </si>
  <si>
    <t>02/056</t>
  </si>
  <si>
    <t>Pôle Pénal - Bureau</t>
  </si>
  <si>
    <t xml:space="preserve">Missin04:jacquville- village </t>
  </si>
  <si>
    <t xml:space="preserve">Missin04:village -jacqueville </t>
  </si>
  <si>
    <t>Missin04:Achat de nourriture et boisson pour cible</t>
  </si>
  <si>
    <t>Missin04:Local Transport</t>
  </si>
  <si>
    <t>Missin04:jacquiville- abidjan</t>
  </si>
  <si>
    <t>Missin04:gare-domicle</t>
  </si>
  <si>
    <t>02/057</t>
  </si>
  <si>
    <t>02/058</t>
  </si>
  <si>
    <t>Frais bancaires mois de février 2026</t>
  </si>
  <si>
    <t xml:space="preserve">Personnel </t>
  </si>
  <si>
    <t>Bonus 11 Agents UCT Op Yopougon du 03/03/2026</t>
  </si>
  <si>
    <t>Donors 2026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</si>
  <si>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</si>
  <si>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</si>
  <si>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</si>
  <si>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</si>
  <si>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</si>
  <si>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</si>
  <si>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</si>
  <si>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Balance  in USD</t>
  </si>
  <si>
    <t>exchange rate</t>
  </si>
  <si>
    <t>Janvier</t>
  </si>
  <si>
    <t>Fevrier</t>
  </si>
  <si>
    <t>Mars</t>
  </si>
  <si>
    <t xml:space="preserve">Pro Wildlife </t>
  </si>
  <si>
    <t>Avril</t>
  </si>
  <si>
    <t>Mai</t>
  </si>
  <si>
    <t>Octobre</t>
  </si>
  <si>
    <t>Novembre</t>
  </si>
  <si>
    <t>Decembre</t>
  </si>
  <si>
    <t>Marchig trust</t>
  </si>
  <si>
    <t>AWI 2025_II</t>
  </si>
  <si>
    <t>Old closed grants - correction</t>
  </si>
  <si>
    <t>Total</t>
  </si>
  <si>
    <t>Balance in financial report</t>
  </si>
  <si>
    <t>loan returned to Guinea</t>
  </si>
  <si>
    <t>Popisky řádků</t>
  </si>
  <si>
    <t>Celkový součet</t>
  </si>
  <si>
    <t>I</t>
  </si>
  <si>
    <t>II</t>
  </si>
  <si>
    <t>III</t>
  </si>
  <si>
    <t>Součet z Spent in national currency</t>
  </si>
  <si>
    <t>Součet z Spent in 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</si>
</sst>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6" formatCode="_-* #,##0.00\ _€_-;\-* #,##0.00\ _€_-;_-* &quot;-&quot;??\ _€_-;_-@_-"/>
    <numFmt numFmtId="167" formatCode="#,##0.00_ ;[Red]\-#,##0.00\ "/>
    <numFmt numFmtId="168" formatCode="[$-409]mmmmm;@"/>
    <numFmt numFmtId="169" formatCode="#,##0_ ;[Red]\-#,##0\ "/>
    <numFmt numFmtId="170" formatCode="_-* #,##0_-;\-* #,##0_-;_-* &quot;-&quot;??_-;_-@_-"/>
  </numFmts>
  <fonts count="85">
    <font>
      <sz val="11"/>
      <color theme="1"/>
      <name val="Calibri"/>
      <charset val="134"/>
      <scheme val="minor"/>
    </font>
    <font>
      <b/>
      <sz val="10"/>
      <name val="Times New Roman"/>
      <charset val="238"/>
    </font>
    <font>
      <b/>
      <sz val="10"/>
      <name val="Times New Roman"/>
      <charset val="134"/>
    </font>
    <font>
      <sz val="10"/>
      <name val="Times New Roman"/>
      <charset val="238"/>
    </font>
    <font>
      <sz val="10"/>
      <name val="Times New Roman"/>
      <charset val="134"/>
    </font>
    <font>
      <sz val="10"/>
      <color theme="1"/>
      <name val="Times New Roman"/>
      <charset val="238"/>
    </font>
    <font>
      <sz val="11"/>
      <name val="Calibri"/>
      <charset val="134"/>
      <scheme val="minor"/>
    </font>
    <font>
      <sz val="11"/>
      <color indexed="8"/>
      <name val="Calibri"/>
      <charset val="134"/>
      <scheme val="minor"/>
    </font>
    <font>
      <sz val="11"/>
      <color theme="1"/>
      <name val="Calibri "/>
      <charset val="134"/>
    </font>
    <font>
      <sz val="11"/>
      <name val="Calibri "/>
      <charset val="134"/>
    </font>
    <font>
      <sz val="10"/>
      <color theme="1"/>
      <name val="Calibri "/>
      <charset val="134"/>
    </font>
    <font>
      <sz val="10"/>
      <name val="Calibri "/>
      <charset val="134"/>
    </font>
    <font>
      <sz val="11"/>
      <color indexed="8"/>
      <name val="Calibri"/>
      <charset val="134"/>
    </font>
    <font>
      <sz val="11"/>
      <name val="Calibri"/>
      <charset val="134"/>
    </font>
    <font>
      <sz val="11"/>
      <color rgb="FF000000"/>
      <name val="Calibri"/>
      <charset val="134"/>
    </font>
    <font>
      <sz val="11"/>
      <color theme="1"/>
      <name val="Calibri"/>
      <charset val="134"/>
    </font>
    <font>
      <sz val="11"/>
      <name val="Calibri"/>
    </font>
    <font>
      <sz val="11"/>
      <color indexed="8"/>
      <name val="Calibri"/>
    </font>
    <font>
      <b/>
      <sz val="10"/>
      <name val="Calibri "/>
      <charset val="134"/>
    </font>
    <font>
      <sz val="12"/>
      <color theme="1"/>
      <name val="Calibri"/>
      <charset val="134"/>
      <scheme val="minor"/>
    </font>
    <font>
      <sz val="12"/>
      <color theme="1"/>
      <name val="Calibri "/>
      <charset val="134"/>
    </font>
    <font>
      <b/>
      <sz val="11"/>
      <name val="Calibri"/>
      <charset val="238"/>
    </font>
    <font>
      <b/>
      <sz val="11"/>
      <color indexed="8"/>
      <name val="Calibri"/>
    </font>
    <font>
      <b/>
      <sz val="11"/>
      <color theme="1"/>
      <name val="Calibri"/>
      <charset val="238"/>
    </font>
    <font>
      <b/>
      <sz val="11"/>
      <color theme="1"/>
      <name val="Calibri"/>
      <charset val="134"/>
      <scheme val="minor"/>
    </font>
    <font>
      <sz val="11"/>
      <name val="Calibri"/>
      <charset val="238"/>
    </font>
    <font>
      <b/>
      <sz val="11"/>
      <name val="Calibri"/>
      <charset val="238"/>
      <scheme val="minor"/>
    </font>
    <font>
      <sz val="12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11"/>
      <color theme="1"/>
      <name val="Calibri"/>
      <charset val="238"/>
      <scheme val="minor"/>
    </font>
    <font>
      <b/>
      <sz val="11"/>
      <name val="Calibri"/>
      <charset val="134"/>
      <scheme val="minor"/>
    </font>
    <font>
      <i/>
      <sz val="11"/>
      <color indexed="10"/>
      <name val="Calibri"/>
      <charset val="134"/>
      <scheme val="minor"/>
    </font>
    <font>
      <b/>
      <i/>
      <sz val="11"/>
      <name val="Calibri"/>
      <charset val="134"/>
      <scheme val="minor"/>
    </font>
    <font>
      <i/>
      <sz val="11"/>
      <name val="Calibri"/>
      <charset val="134"/>
      <scheme val="minor"/>
    </font>
    <font>
      <b/>
      <sz val="11"/>
      <color theme="3" tint="-0.499984740745262"/>
      <name val="Calibri"/>
      <charset val="134"/>
      <scheme val="minor"/>
    </font>
    <font>
      <sz val="11"/>
      <color theme="3" tint="-0.499984740745262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2"/>
      <color theme="1"/>
      <name val="Cambria"/>
      <charset val="134"/>
    </font>
    <font>
      <b/>
      <sz val="12"/>
      <color theme="1"/>
      <name val="Cambria"/>
      <charset val="134"/>
    </font>
    <font>
      <b/>
      <sz val="12"/>
      <name val="Cambria"/>
      <charset val="134"/>
    </font>
    <font>
      <b/>
      <sz val="12"/>
      <color theme="1"/>
      <name val="Calibri"/>
      <charset val="134"/>
      <scheme val="minor"/>
    </font>
    <font>
      <sz val="12"/>
      <color theme="1"/>
      <name val="Aptos Narrow"/>
      <charset val="134"/>
    </font>
    <font>
      <sz val="12"/>
      <name val="Calibri"/>
      <charset val="238"/>
      <scheme val="minor"/>
    </font>
    <font>
      <sz val="12"/>
      <color theme="1"/>
      <name val="Calibri"/>
      <charset val="238"/>
      <scheme val="minor"/>
    </font>
    <font>
      <sz val="11"/>
      <name val="Calibri"/>
      <charset val="238"/>
      <scheme val="minor"/>
    </font>
    <font>
      <sz val="11"/>
      <color theme="1"/>
      <name val="Calibri"/>
      <charset val="238"/>
      <scheme val="minor"/>
    </font>
    <font>
      <b/>
      <sz val="11"/>
      <name val="Calibri"/>
      <charset val="134"/>
    </font>
    <font>
      <sz val="8"/>
      <name val="Calibri"/>
      <charset val="134"/>
    </font>
    <font>
      <b/>
      <sz val="10"/>
      <name val="Calibri"/>
      <charset val="134"/>
    </font>
    <font>
      <b/>
      <sz val="10"/>
      <color rgb="FFFF0000"/>
      <name val="Calibri"/>
      <charset val="134"/>
    </font>
    <font>
      <sz val="10"/>
      <color theme="1"/>
      <name val="Calibri"/>
      <charset val="238"/>
    </font>
    <font>
      <sz val="10"/>
      <name val="Calibri"/>
      <charset val="134"/>
    </font>
    <font>
      <sz val="10"/>
      <color indexed="8"/>
      <name val="Calibri"/>
      <charset val="134"/>
    </font>
    <font>
      <sz val="10"/>
      <name val="Calibri"/>
      <charset val="238"/>
    </font>
    <font>
      <b/>
      <sz val="10"/>
      <color indexed="8"/>
      <name val="Calibri"/>
      <charset val="238"/>
    </font>
    <font>
      <b/>
      <sz val="10"/>
      <color theme="1"/>
      <name val="Calibri"/>
      <charset val="238"/>
    </font>
    <font>
      <b/>
      <sz val="10"/>
      <color theme="1"/>
      <name val="Calibri"/>
      <charset val="238"/>
      <scheme val="minor"/>
    </font>
    <font>
      <sz val="10"/>
      <color theme="1"/>
      <name val="Calibri"/>
      <charset val="134"/>
    </font>
    <font>
      <b/>
      <sz val="10"/>
      <color indexed="8"/>
      <name val="Calibri"/>
      <charset val="134"/>
    </font>
    <font>
      <b/>
      <sz val="10"/>
      <color theme="1"/>
      <name val="Calibri"/>
      <charset val="134"/>
    </font>
    <font>
      <sz val="8"/>
      <color theme="1"/>
      <name val="Calibri"/>
      <charset val="238"/>
    </font>
    <font>
      <sz val="8"/>
      <color indexed="8"/>
      <name val="Calibri"/>
      <charset val="238"/>
    </font>
    <font>
      <b/>
      <sz val="12"/>
      <color indexed="8"/>
      <name val="Calibri"/>
      <charset val="238"/>
    </font>
    <font>
      <b/>
      <sz val="12"/>
      <color theme="1"/>
      <name val="Calibri"/>
      <charset val="238"/>
      <scheme val="minor"/>
    </font>
    <font>
      <b/>
      <sz val="10"/>
      <name val="Calibri"/>
      <charset val="238"/>
    </font>
    <font>
      <b/>
      <sz val="8"/>
      <name val="Calibri"/>
      <charset val="238"/>
    </font>
    <font>
      <sz val="10"/>
      <name val="Arial"/>
      <charset val="134"/>
    </font>
    <font>
      <b/>
      <sz val="9"/>
      <name val="Tahoma"/>
      <charset val="238"/>
    </font>
    <font>
      <sz val="9"/>
      <name val="Tahoma"/>
      <charset val="238"/>
    </font>
    <font>
      <sz val="9"/>
      <name val="Times New Roman"/>
    </font>
    <font>
      <b/>
      <sz val="9"/>
      <name val="Times New Roman"/>
    </font>
    <font>
      <sz val="11"/>
      <color rgb="FF000000"/>
      <name val="Calibri"/>
      <scheme val="minor"/>
    </font>
    <font>
      <sz val="11"/>
      <color theme="1"/>
      <name val="Calibri"/>
      <charset val="134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 "/>
    </font>
    <font>
      <sz val="11"/>
      <name val="Calibri "/>
    </font>
    <font>
      <sz val="10"/>
      <color theme="1"/>
      <name val="Calibri "/>
    </font>
    <font>
      <sz val="10"/>
      <name val="Calibri 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</borders>
  <cellStyleXfs count="6">
    <xf numFmtId="0" fontId="0" fillId="0" borderId="0"/>
    <xf numFmtId="43" fontId="73" fillId="0" borderId="0" applyFont="0" applyFill="0" applyBorder="0" applyAlignment="0" applyProtection="0"/>
    <xf numFmtId="0" fontId="12" fillId="0" borderId="0"/>
    <xf numFmtId="43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0" fontId="67" fillId="0" borderId="0"/>
  </cellStyleXfs>
  <cellXfs count="581">
    <xf numFmtId="0" fontId="0" fillId="0" borderId="0" xfId="0"/>
    <xf numFmtId="3" fontId="0" fillId="0" borderId="0" xfId="0" applyNumberFormat="1"/>
    <xf numFmtId="167" fontId="0" fillId="0" borderId="0" xfId="0" applyNumberFormat="1"/>
    <xf numFmtId="168" fontId="1" fillId="2" borderId="1" xfId="0" applyNumberFormat="1" applyFont="1" applyFill="1" applyBorder="1" applyAlignment="1">
      <alignment horizontal="center" vertical="center" wrapText="1"/>
    </xf>
    <xf numFmtId="167" fontId="2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top" wrapText="1"/>
    </xf>
    <xf numFmtId="169" fontId="1" fillId="3" borderId="1" xfId="0" applyNumberFormat="1" applyFont="1" applyFill="1" applyBorder="1" applyAlignment="1">
      <alignment vertical="top" wrapText="1"/>
    </xf>
    <xf numFmtId="167" fontId="1" fillId="3" borderId="1" xfId="0" applyNumberFormat="1" applyFont="1" applyFill="1" applyBorder="1" applyAlignment="1">
      <alignment vertical="top" wrapText="1"/>
    </xf>
    <xf numFmtId="169" fontId="1" fillId="3" borderId="1" xfId="0" applyNumberFormat="1" applyFont="1" applyFill="1" applyBorder="1" applyAlignment="1">
      <alignment vertical="center" wrapText="1"/>
    </xf>
    <xf numFmtId="49" fontId="3" fillId="0" borderId="1" xfId="0" applyNumberFormat="1" applyFont="1" applyBorder="1" applyAlignment="1">
      <alignment vertical="top" wrapText="1"/>
    </xf>
    <xf numFmtId="169" fontId="4" fillId="0" borderId="1" xfId="0" applyNumberFormat="1" applyFont="1" applyBorder="1" applyAlignment="1">
      <alignment vertical="top" wrapText="1"/>
    </xf>
    <xf numFmtId="167" fontId="4" fillId="0" borderId="1" xfId="0" applyNumberFormat="1" applyFont="1" applyBorder="1" applyAlignment="1">
      <alignment vertical="top" wrapText="1"/>
    </xf>
    <xf numFmtId="169" fontId="4" fillId="0" borderId="1" xfId="1" applyNumberFormat="1" applyFont="1" applyBorder="1" applyAlignment="1">
      <alignment vertical="top" wrapText="1"/>
    </xf>
    <xf numFmtId="169" fontId="3" fillId="0" borderId="1" xfId="0" applyNumberFormat="1" applyFont="1" applyBorder="1" applyAlignment="1">
      <alignment vertical="center" wrapText="1"/>
    </xf>
    <xf numFmtId="0" fontId="3" fillId="0" borderId="1" xfId="0" applyFont="1" applyBorder="1" applyAlignment="1">
      <alignment vertical="top" wrapText="1"/>
    </xf>
    <xf numFmtId="17" fontId="3" fillId="0" borderId="1" xfId="0" applyNumberFormat="1" applyFont="1" applyBorder="1" applyAlignment="1">
      <alignment vertical="top" wrapText="1"/>
    </xf>
    <xf numFmtId="0" fontId="5" fillId="0" borderId="1" xfId="0" applyFont="1" applyBorder="1"/>
    <xf numFmtId="49" fontId="1" fillId="3" borderId="1" xfId="0" applyNumberFormat="1" applyFont="1" applyFill="1" applyBorder="1" applyAlignment="1">
      <alignment vertical="top" wrapText="1"/>
    </xf>
    <xf numFmtId="167" fontId="1" fillId="3" borderId="1" xfId="0" applyNumberFormat="1" applyFont="1" applyFill="1" applyBorder="1" applyAlignment="1">
      <alignment vertical="center" wrapText="1"/>
    </xf>
    <xf numFmtId="169" fontId="1" fillId="3" borderId="1" xfId="1" applyNumberFormat="1" applyFont="1" applyFill="1" applyBorder="1" applyAlignment="1">
      <alignment vertical="top" wrapText="1"/>
    </xf>
    <xf numFmtId="167" fontId="1" fillId="3" borderId="1" xfId="1" applyNumberFormat="1" applyFont="1" applyFill="1" applyBorder="1" applyAlignment="1">
      <alignment vertical="top" wrapText="1"/>
    </xf>
    <xf numFmtId="169" fontId="3" fillId="0" borderId="1" xfId="0" applyNumberFormat="1" applyFont="1" applyBorder="1" applyAlignment="1">
      <alignment vertical="top" wrapText="1"/>
    </xf>
    <xf numFmtId="167" fontId="3" fillId="0" borderId="1" xfId="0" applyNumberFormat="1" applyFont="1" applyBorder="1" applyAlignment="1">
      <alignment vertical="center" wrapText="1"/>
    </xf>
    <xf numFmtId="167" fontId="3" fillId="0" borderId="1" xfId="0" applyNumberFormat="1" applyFont="1" applyBorder="1" applyAlignment="1">
      <alignment vertical="top" wrapText="1"/>
    </xf>
    <xf numFmtId="169" fontId="3" fillId="0" borderId="1" xfId="1" applyNumberFormat="1" applyFont="1" applyFill="1" applyBorder="1" applyAlignment="1">
      <alignment vertical="top" wrapText="1"/>
    </xf>
    <xf numFmtId="169" fontId="3" fillId="0" borderId="1" xfId="1" applyNumberFormat="1" applyFont="1" applyBorder="1" applyAlignment="1">
      <alignment vertical="top" wrapText="1"/>
    </xf>
    <xf numFmtId="0" fontId="1" fillId="3" borderId="2" xfId="0" applyFont="1" applyFill="1" applyBorder="1" applyAlignment="1">
      <alignment vertical="top" wrapText="1"/>
    </xf>
    <xf numFmtId="169" fontId="2" fillId="3" borderId="2" xfId="0" applyNumberFormat="1" applyFont="1" applyFill="1" applyBorder="1" applyAlignment="1">
      <alignment vertical="top" wrapText="1"/>
    </xf>
    <xf numFmtId="167" fontId="2" fillId="3" borderId="2" xfId="0" applyNumberFormat="1" applyFont="1" applyFill="1" applyBorder="1" applyAlignment="1">
      <alignment vertical="top" wrapText="1"/>
    </xf>
    <xf numFmtId="169" fontId="2" fillId="3" borderId="1" xfId="0" applyNumberFormat="1" applyFont="1" applyFill="1" applyBorder="1" applyAlignment="1">
      <alignment vertical="center" wrapText="1"/>
    </xf>
    <xf numFmtId="169" fontId="3" fillId="0" borderId="2" xfId="0" applyNumberFormat="1" applyFont="1" applyBorder="1" applyAlignment="1">
      <alignment vertical="top" wrapText="1"/>
    </xf>
    <xf numFmtId="167" fontId="3" fillId="0" borderId="2" xfId="0" applyNumberFormat="1" applyFont="1" applyBorder="1" applyAlignment="1">
      <alignment vertical="top" wrapText="1"/>
    </xf>
    <xf numFmtId="169" fontId="1" fillId="3" borderId="2" xfId="0" applyNumberFormat="1" applyFont="1" applyFill="1" applyBorder="1" applyAlignment="1">
      <alignment vertical="top" wrapText="1"/>
    </xf>
    <xf numFmtId="167" fontId="1" fillId="3" borderId="2" xfId="0" applyNumberFormat="1" applyFont="1" applyFill="1" applyBorder="1" applyAlignment="1">
      <alignment vertical="top" wrapText="1"/>
    </xf>
    <xf numFmtId="169" fontId="4" fillId="0" borderId="2" xfId="0" applyNumberFormat="1" applyFont="1" applyBorder="1" applyAlignment="1">
      <alignment vertical="top" wrapText="1"/>
    </xf>
    <xf numFmtId="167" fontId="4" fillId="0" borderId="2" xfId="0" applyNumberFormat="1" applyFont="1" applyBorder="1" applyAlignment="1">
      <alignment vertical="top" wrapText="1"/>
    </xf>
    <xf numFmtId="169" fontId="4" fillId="0" borderId="2" xfId="1" applyNumberFormat="1" applyFont="1" applyBorder="1" applyAlignment="1">
      <alignment vertical="top" wrapText="1"/>
    </xf>
    <xf numFmtId="167" fontId="2" fillId="2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7" fontId="2" fillId="3" borderId="1" xfId="0" applyNumberFormat="1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top" wrapText="1"/>
    </xf>
    <xf numFmtId="169" fontId="4" fillId="4" borderId="1" xfId="0" applyNumberFormat="1" applyFont="1" applyFill="1" applyBorder="1" applyAlignment="1">
      <alignment vertical="top" wrapText="1"/>
    </xf>
    <xf numFmtId="167" fontId="4" fillId="4" borderId="1" xfId="0" applyNumberFormat="1" applyFont="1" applyFill="1" applyBorder="1" applyAlignment="1">
      <alignment vertical="top" wrapText="1"/>
    </xf>
    <xf numFmtId="169" fontId="4" fillId="4" borderId="1" xfId="1" applyNumberFormat="1" applyFont="1" applyFill="1" applyBorder="1" applyAlignment="1">
      <alignment vertical="top" wrapText="1"/>
    </xf>
    <xf numFmtId="169" fontId="4" fillId="4" borderId="1" xfId="0" applyNumberFormat="1" applyFont="1" applyFill="1" applyBorder="1" applyAlignment="1">
      <alignment vertical="center" wrapText="1"/>
    </xf>
    <xf numFmtId="0" fontId="4" fillId="3" borderId="4" xfId="0" applyFont="1" applyFill="1" applyBorder="1" applyAlignment="1">
      <alignment vertical="top" wrapText="1"/>
    </xf>
    <xf numFmtId="169" fontId="0" fillId="3" borderId="5" xfId="0" applyNumberFormat="1" applyFill="1" applyBorder="1"/>
    <xf numFmtId="169" fontId="0" fillId="0" borderId="0" xfId="0" applyNumberFormat="1"/>
    <xf numFmtId="167" fontId="4" fillId="4" borderId="1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4" fontId="0" fillId="0" borderId="0" xfId="0" applyNumberFormat="1"/>
    <xf numFmtId="14" fontId="0" fillId="5" borderId="1" xfId="0" applyNumberFormat="1" applyFill="1" applyBorder="1" applyAlignment="1">
      <alignment horizontal="left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4" fontId="0" fillId="5" borderId="1" xfId="0" applyNumberFormat="1" applyFill="1" applyBorder="1"/>
    <xf numFmtId="14" fontId="0" fillId="0" borderId="0" xfId="0" applyNumberFormat="1" applyAlignment="1">
      <alignment horizontal="left"/>
    </xf>
    <xf numFmtId="0" fontId="6" fillId="6" borderId="0" xfId="5" applyFont="1" applyFill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4" fontId="6" fillId="0" borderId="0" xfId="5" applyNumberFormat="1" applyFont="1" applyAlignment="1">
      <alignment horizontal="left"/>
    </xf>
    <xf numFmtId="0" fontId="6" fillId="0" borderId="0" xfId="5" applyFont="1"/>
    <xf numFmtId="14" fontId="0" fillId="0" borderId="0" xfId="0" applyNumberFormat="1" applyAlignment="1">
      <alignment horizontal="center"/>
    </xf>
    <xf numFmtId="0" fontId="8" fillId="0" borderId="0" xfId="0" applyFont="1"/>
    <xf numFmtId="0" fontId="9" fillId="6" borderId="0" xfId="5" applyFont="1" applyFill="1"/>
    <xf numFmtId="3" fontId="0" fillId="0" borderId="0" xfId="0" applyNumberForma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/>
    <xf numFmtId="0" fontId="11" fillId="6" borderId="0" xfId="5" applyFont="1" applyFill="1" applyAlignment="1">
      <alignment horizontal="center"/>
    </xf>
    <xf numFmtId="14" fontId="13" fillId="0" borderId="0" xfId="0" applyNumberFormat="1" applyFont="1" applyAlignment="1">
      <alignment horizontal="center" vertical="center"/>
    </xf>
    <xf numFmtId="3" fontId="14" fillId="0" borderId="0" xfId="0" applyNumberFormat="1" applyFont="1"/>
    <xf numFmtId="0" fontId="11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14" fontId="15" fillId="0" borderId="0" xfId="0" applyNumberFormat="1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3" fillId="6" borderId="0" xfId="5" applyFont="1" applyFill="1" applyAlignment="1">
      <alignment horizontal="center"/>
    </xf>
    <xf numFmtId="0" fontId="15" fillId="6" borderId="0" xfId="5" applyFont="1" applyFill="1" applyAlignment="1">
      <alignment horizontal="center"/>
    </xf>
    <xf numFmtId="0" fontId="13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3" fontId="14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0" fontId="16" fillId="0" borderId="0" xfId="0" applyFont="1" applyAlignment="1">
      <alignment vertical="center"/>
    </xf>
    <xf numFmtId="3" fontId="17" fillId="0" borderId="0" xfId="0" applyNumberFormat="1" applyFont="1" applyAlignment="1">
      <alignment horizontal="center"/>
    </xf>
    <xf numFmtId="0" fontId="15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3" fillId="6" borderId="0" xfId="0" applyFont="1" applyFill="1" applyAlignment="1">
      <alignment vertical="top" wrapText="1"/>
    </xf>
    <xf numFmtId="49" fontId="15" fillId="0" borderId="0" xfId="0" applyNumberFormat="1" applyFont="1"/>
    <xf numFmtId="49" fontId="13" fillId="0" borderId="0" xfId="0" applyNumberFormat="1" applyFont="1" applyAlignment="1">
      <alignment vertical="center"/>
    </xf>
    <xf numFmtId="49" fontId="16" fillId="0" borderId="0" xfId="0" applyNumberFormat="1" applyFont="1" applyAlignment="1">
      <alignment vertical="center"/>
    </xf>
    <xf numFmtId="0" fontId="13" fillId="6" borderId="0" xfId="0" applyFont="1" applyFill="1"/>
    <xf numFmtId="0" fontId="15" fillId="0" borderId="0" xfId="0" applyFont="1" applyAlignment="1">
      <alignment vertical="center"/>
    </xf>
    <xf numFmtId="14" fontId="13" fillId="0" borderId="0" xfId="5" applyNumberFormat="1" applyFont="1" applyAlignment="1">
      <alignment horizontal="center"/>
    </xf>
    <xf numFmtId="0" fontId="13" fillId="0" borderId="0" xfId="5" applyFont="1"/>
    <xf numFmtId="0" fontId="13" fillId="0" borderId="0" xfId="5" applyFont="1" applyAlignment="1">
      <alignment horizontal="center"/>
    </xf>
    <xf numFmtId="0" fontId="15" fillId="6" borderId="0" xfId="0" applyFont="1" applyFill="1"/>
    <xf numFmtId="14" fontId="15" fillId="0" borderId="0" xfId="0" applyNumberFormat="1" applyFont="1" applyAlignment="1">
      <alignment horizontal="left"/>
    </xf>
    <xf numFmtId="0" fontId="13" fillId="6" borderId="0" xfId="5" applyFont="1" applyFill="1"/>
    <xf numFmtId="0" fontId="13" fillId="0" borderId="0" xfId="0" applyFont="1"/>
    <xf numFmtId="3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70" fontId="15" fillId="0" borderId="0" xfId="3" applyNumberFormat="1" applyFont="1" applyAlignment="1">
      <alignment horizontal="center"/>
    </xf>
    <xf numFmtId="170" fontId="13" fillId="0" borderId="0" xfId="3" applyNumberFormat="1" applyFont="1" applyAlignment="1">
      <alignment horizontal="center"/>
    </xf>
    <xf numFmtId="14" fontId="15" fillId="0" borderId="0" xfId="0" applyNumberFormat="1" applyFont="1"/>
    <xf numFmtId="49" fontId="13" fillId="6" borderId="0" xfId="0" applyNumberFormat="1" applyFont="1" applyFill="1" applyAlignment="1">
      <alignment horizontal="left"/>
    </xf>
    <xf numFmtId="14" fontId="16" fillId="0" borderId="0" xfId="0" applyNumberFormat="1" applyFont="1" applyAlignment="1">
      <alignment horizontal="center" vertical="center"/>
    </xf>
    <xf numFmtId="0" fontId="11" fillId="0" borderId="0" xfId="0" applyFont="1"/>
    <xf numFmtId="49" fontId="10" fillId="0" borderId="0" xfId="0" applyNumberFormat="1" applyFont="1"/>
    <xf numFmtId="14" fontId="18" fillId="8" borderId="1" xfId="0" applyNumberFormat="1" applyFont="1" applyFill="1" applyBorder="1" applyAlignment="1">
      <alignment horizontal="left" wrapText="1"/>
    </xf>
    <xf numFmtId="0" fontId="18" fillId="8" borderId="1" xfId="0" applyFont="1" applyFill="1" applyBorder="1" applyAlignment="1">
      <alignment horizontal="center" vertical="center" wrapText="1"/>
    </xf>
    <xf numFmtId="3" fontId="18" fillId="8" borderId="1" xfId="0" applyNumberFormat="1" applyFont="1" applyFill="1" applyBorder="1" applyAlignment="1">
      <alignment horizontal="center" vertical="center" wrapText="1"/>
    </xf>
    <xf numFmtId="14" fontId="11" fillId="0" borderId="0" xfId="5" applyNumberFormat="1" applyFont="1" applyAlignment="1">
      <alignment horizontal="left"/>
    </xf>
    <xf numFmtId="0" fontId="11" fillId="0" borderId="0" xfId="5" applyFont="1"/>
    <xf numFmtId="14" fontId="10" fillId="0" borderId="0" xfId="0" applyNumberFormat="1" applyFont="1" applyAlignment="1">
      <alignment horizontal="left"/>
    </xf>
    <xf numFmtId="0" fontId="11" fillId="6" borderId="0" xfId="5" applyFont="1" applyFill="1"/>
    <xf numFmtId="3" fontId="10" fillId="0" borderId="0" xfId="0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3" fontId="20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left"/>
    </xf>
    <xf numFmtId="0" fontId="11" fillId="6" borderId="0" xfId="0" applyFont="1" applyFill="1" applyAlignment="1">
      <alignment horizontal="left"/>
    </xf>
    <xf numFmtId="49" fontId="18" fillId="8" borderId="1" xfId="0" applyNumberFormat="1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/>
    </xf>
    <xf numFmtId="49" fontId="11" fillId="6" borderId="0" xfId="0" applyNumberFormat="1" applyFont="1" applyFill="1" applyAlignment="1">
      <alignment horizontal="left"/>
    </xf>
    <xf numFmtId="49" fontId="0" fillId="0" borderId="0" xfId="0" applyNumberFormat="1"/>
    <xf numFmtId="14" fontId="21" fillId="9" borderId="1" xfId="0" applyNumberFormat="1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3" fontId="21" fillId="9" borderId="1" xfId="0" applyNumberFormat="1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3" fontId="17" fillId="0" borderId="0" xfId="0" applyNumberFormat="1" applyFont="1"/>
    <xf numFmtId="3" fontId="22" fillId="0" borderId="0" xfId="0" applyNumberFormat="1" applyFont="1"/>
    <xf numFmtId="0" fontId="17" fillId="9" borderId="1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 wrapText="1"/>
    </xf>
    <xf numFmtId="3" fontId="21" fillId="8" borderId="1" xfId="0" applyNumberFormat="1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3" fontId="21" fillId="8" borderId="0" xfId="0" applyNumberFormat="1" applyFont="1" applyFill="1" applyAlignment="1">
      <alignment horizontal="center" vertical="center" wrapText="1"/>
    </xf>
    <xf numFmtId="49" fontId="21" fillId="8" borderId="1" xfId="0" applyNumberFormat="1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/>
    </xf>
    <xf numFmtId="49" fontId="21" fillId="8" borderId="0" xfId="0" applyNumberFormat="1" applyFont="1" applyFill="1" applyAlignment="1">
      <alignment horizontal="center" vertical="center" wrapText="1"/>
    </xf>
    <xf numFmtId="0" fontId="0" fillId="8" borderId="0" xfId="0" applyFill="1" applyAlignment="1">
      <alignment horizontal="center"/>
    </xf>
    <xf numFmtId="14" fontId="21" fillId="8" borderId="1" xfId="0" applyNumberFormat="1" applyFont="1" applyFill="1" applyBorder="1" applyAlignment="1">
      <alignment horizontal="center" vertical="center" wrapText="1"/>
    </xf>
    <xf numFmtId="0" fontId="11" fillId="6" borderId="0" xfId="0" applyFont="1" applyFill="1"/>
    <xf numFmtId="14" fontId="21" fillId="8" borderId="1" xfId="0" applyNumberFormat="1" applyFont="1" applyFill="1" applyBorder="1" applyAlignment="1">
      <alignment horizontal="left" vertical="center" wrapText="1"/>
    </xf>
    <xf numFmtId="3" fontId="23" fillId="8" borderId="1" xfId="0" applyNumberFormat="1" applyFont="1" applyFill="1" applyBorder="1" applyAlignment="1">
      <alignment horizontal="center" vertical="center" wrapText="1"/>
    </xf>
    <xf numFmtId="0" fontId="0" fillId="0" borderId="0" xfId="5" applyFont="1"/>
    <xf numFmtId="14" fontId="8" fillId="0" borderId="0" xfId="0" applyNumberFormat="1" applyFont="1" applyAlignment="1">
      <alignment horizontal="left"/>
    </xf>
    <xf numFmtId="49" fontId="8" fillId="0" borderId="0" xfId="0" applyNumberFormat="1" applyFont="1"/>
    <xf numFmtId="0" fontId="0" fillId="6" borderId="0" xfId="5" applyFont="1" applyFill="1"/>
    <xf numFmtId="3" fontId="0" fillId="10" borderId="0" xfId="0" applyNumberFormat="1" applyFill="1"/>
    <xf numFmtId="0" fontId="1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4" fillId="8" borderId="1" xfId="0" applyFont="1" applyFill="1" applyBorder="1" applyAlignment="1">
      <alignment horizontal="center" vertical="center"/>
    </xf>
    <xf numFmtId="3" fontId="25" fillId="9" borderId="1" xfId="0" applyNumberFormat="1" applyFont="1" applyFill="1" applyBorder="1" applyAlignment="1">
      <alignment horizontal="center" vertical="center" wrapText="1"/>
    </xf>
    <xf numFmtId="14" fontId="14" fillId="0" borderId="0" xfId="0" applyNumberFormat="1" applyFont="1" applyAlignment="1">
      <alignment horizontal="center"/>
    </xf>
    <xf numFmtId="0" fontId="24" fillId="0" borderId="0" xfId="0" applyFont="1"/>
    <xf numFmtId="14" fontId="26" fillId="8" borderId="1" xfId="0" applyNumberFormat="1" applyFont="1" applyFill="1" applyBorder="1" applyAlignment="1">
      <alignment horizontal="left" vertical="center" wrapText="1"/>
    </xf>
    <xf numFmtId="0" fontId="26" fillId="8" borderId="1" xfId="0" applyFont="1" applyFill="1" applyBorder="1" applyAlignment="1">
      <alignment horizontal="center" vertical="center" wrapText="1"/>
    </xf>
    <xf numFmtId="3" fontId="26" fillId="8" borderId="1" xfId="0" applyNumberFormat="1" applyFont="1" applyFill="1" applyBorder="1" applyAlignment="1">
      <alignment horizontal="center" vertical="center" wrapText="1"/>
    </xf>
    <xf numFmtId="14" fontId="19" fillId="0" borderId="0" xfId="5" applyNumberFormat="1" applyFont="1" applyAlignment="1">
      <alignment horizontal="left"/>
    </xf>
    <xf numFmtId="0" fontId="19" fillId="0" borderId="0" xfId="5" applyFont="1"/>
    <xf numFmtId="0" fontId="19" fillId="0" borderId="0" xfId="0" applyFont="1"/>
    <xf numFmtId="14" fontId="19" fillId="0" borderId="0" xfId="0" applyNumberFormat="1" applyFont="1" applyAlignment="1">
      <alignment horizontal="left"/>
    </xf>
    <xf numFmtId="0" fontId="19" fillId="6" borderId="0" xfId="5" applyFont="1" applyFill="1"/>
    <xf numFmtId="3" fontId="19" fillId="0" borderId="0" xfId="0" applyNumberFormat="1" applyFont="1"/>
    <xf numFmtId="14" fontId="19" fillId="0" borderId="0" xfId="0" applyNumberFormat="1" applyFont="1"/>
    <xf numFmtId="0" fontId="19" fillId="0" borderId="0" xfId="0" applyFont="1" applyAlignment="1">
      <alignment horizontal="left"/>
    </xf>
    <xf numFmtId="0" fontId="19" fillId="0" borderId="0" xfId="0" applyFont="1" applyAlignment="1">
      <alignment vertical="center"/>
    </xf>
    <xf numFmtId="0" fontId="27" fillId="6" borderId="0" xfId="5" applyFont="1" applyFill="1"/>
    <xf numFmtId="14" fontId="28" fillId="0" borderId="0" xfId="0" applyNumberFormat="1" applyFont="1" applyAlignment="1">
      <alignment horizontal="left"/>
    </xf>
    <xf numFmtId="0" fontId="28" fillId="0" borderId="0" xfId="0" applyFont="1"/>
    <xf numFmtId="0" fontId="29" fillId="6" borderId="0" xfId="5" applyFont="1" applyFill="1"/>
    <xf numFmtId="49" fontId="26" fillId="8" borderId="1" xfId="0" applyNumberFormat="1" applyFont="1" applyFill="1" applyBorder="1" applyAlignment="1">
      <alignment horizontal="center" vertical="center" wrapText="1"/>
    </xf>
    <xf numFmtId="49" fontId="19" fillId="0" borderId="0" xfId="0" applyNumberFormat="1" applyFont="1"/>
    <xf numFmtId="3" fontId="11" fillId="0" borderId="0" xfId="0" applyNumberFormat="1" applyFont="1"/>
    <xf numFmtId="0" fontId="24" fillId="0" borderId="1" xfId="0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/>
    <xf numFmtId="4" fontId="0" fillId="0" borderId="1" xfId="0" applyNumberFormat="1" applyBorder="1"/>
    <xf numFmtId="0" fontId="30" fillId="0" borderId="1" xfId="0" applyFont="1" applyBorder="1"/>
    <xf numFmtId="4" fontId="24" fillId="0" borderId="1" xfId="0" applyNumberFormat="1" applyFont="1" applyBorder="1"/>
    <xf numFmtId="0" fontId="0" fillId="11" borderId="1" xfId="0" applyFill="1" applyBorder="1"/>
    <xf numFmtId="3" fontId="24" fillId="0" borderId="0" xfId="0" applyNumberFormat="1" applyFont="1"/>
    <xf numFmtId="0" fontId="0" fillId="0" borderId="0" xfId="0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17" fontId="31" fillId="0" borderId="0" xfId="0" applyNumberFormat="1" applyFont="1" applyAlignment="1">
      <alignment horizontal="left" vertical="center"/>
    </xf>
    <xf numFmtId="0" fontId="31" fillId="0" borderId="6" xfId="0" applyFont="1" applyBorder="1" applyAlignment="1">
      <alignment horizontal="left" vertical="center"/>
    </xf>
    <xf numFmtId="0" fontId="31" fillId="0" borderId="6" xfId="0" applyFont="1" applyBorder="1" applyAlignment="1">
      <alignment vertical="center"/>
    </xf>
    <xf numFmtId="0" fontId="24" fillId="12" borderId="10" xfId="0" applyFont="1" applyFill="1" applyBorder="1" applyAlignment="1">
      <alignment horizontal="left" vertical="center"/>
    </xf>
    <xf numFmtId="0" fontId="24" fillId="12" borderId="11" xfId="0" applyFont="1" applyFill="1" applyBorder="1" applyAlignment="1">
      <alignment vertical="center"/>
    </xf>
    <xf numFmtId="0" fontId="24" fillId="12" borderId="12" xfId="0" applyFont="1" applyFill="1" applyBorder="1" applyAlignment="1">
      <alignment vertical="center"/>
    </xf>
    <xf numFmtId="0" fontId="24" fillId="12" borderId="13" xfId="0" applyFont="1" applyFill="1" applyBorder="1" applyAlignment="1">
      <alignment vertical="center"/>
    </xf>
    <xf numFmtId="0" fontId="31" fillId="12" borderId="14" xfId="0" applyFont="1" applyFill="1" applyBorder="1" applyAlignment="1">
      <alignment horizontal="left" vertical="center"/>
    </xf>
    <xf numFmtId="0" fontId="31" fillId="12" borderId="15" xfId="0" applyFont="1" applyFill="1" applyBorder="1" applyAlignment="1">
      <alignment horizontal="center" vertical="center"/>
    </xf>
    <xf numFmtId="0" fontId="31" fillId="12" borderId="16" xfId="0" applyFont="1" applyFill="1" applyBorder="1" applyAlignment="1">
      <alignment horizontal="center" vertical="center"/>
    </xf>
    <xf numFmtId="0" fontId="31" fillId="12" borderId="17" xfId="0" applyFont="1" applyFill="1" applyBorder="1" applyAlignment="1">
      <alignment horizontal="center" vertical="center"/>
    </xf>
    <xf numFmtId="0" fontId="31" fillId="12" borderId="18" xfId="0" applyFont="1" applyFill="1" applyBorder="1" applyAlignment="1">
      <alignment horizontal="center" vertical="center"/>
    </xf>
    <xf numFmtId="14" fontId="0" fillId="0" borderId="19" xfId="0" applyNumberForma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0" xfId="0" applyBorder="1" applyAlignment="1">
      <alignment vertical="center"/>
    </xf>
    <xf numFmtId="3" fontId="24" fillId="0" borderId="1" xfId="0" applyNumberFormat="1" applyFont="1" applyBorder="1"/>
    <xf numFmtId="3" fontId="0" fillId="0" borderId="21" xfId="0" applyNumberFormat="1" applyBorder="1" applyAlignment="1">
      <alignment vertical="center"/>
    </xf>
    <xf numFmtId="14" fontId="0" fillId="0" borderId="19" xfId="0" applyNumberFormat="1" applyBorder="1" applyAlignment="1">
      <alignment horizontal="left"/>
    </xf>
    <xf numFmtId="1" fontId="6" fillId="0" borderId="1" xfId="0" applyNumberFormat="1" applyFont="1" applyBorder="1"/>
    <xf numFmtId="167" fontId="0" fillId="0" borderId="21" xfId="0" applyNumberFormat="1" applyBorder="1"/>
    <xf numFmtId="0" fontId="6" fillId="0" borderId="1" xfId="0" applyFont="1" applyBorder="1"/>
    <xf numFmtId="3" fontId="0" fillId="0" borderId="22" xfId="0" applyNumberFormat="1" applyBorder="1" applyAlignment="1">
      <alignment vertical="center"/>
    </xf>
    <xf numFmtId="14" fontId="31" fillId="13" borderId="10" xfId="0" applyNumberFormat="1" applyFont="1" applyFill="1" applyBorder="1" applyAlignment="1">
      <alignment horizontal="left" vertical="center"/>
    </xf>
    <xf numFmtId="0" fontId="6" fillId="13" borderId="11" xfId="0" applyFont="1" applyFill="1" applyBorder="1" applyAlignment="1">
      <alignment vertical="center"/>
    </xf>
    <xf numFmtId="0" fontId="31" fillId="13" borderId="11" xfId="0" applyFont="1" applyFill="1" applyBorder="1" applyAlignment="1">
      <alignment vertical="center"/>
    </xf>
    <xf numFmtId="3" fontId="31" fillId="13" borderId="11" xfId="0" applyNumberFormat="1" applyFont="1" applyFill="1" applyBorder="1" applyAlignment="1">
      <alignment vertical="center"/>
    </xf>
    <xf numFmtId="0" fontId="6" fillId="13" borderId="23" xfId="0" applyFont="1" applyFill="1" applyBorder="1" applyAlignment="1">
      <alignment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vertical="center"/>
    </xf>
    <xf numFmtId="3" fontId="6" fillId="0" borderId="24" xfId="0" applyNumberFormat="1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6" fillId="0" borderId="27" xfId="0" applyFont="1" applyBorder="1" applyAlignment="1">
      <alignment vertical="center"/>
    </xf>
    <xf numFmtId="14" fontId="0" fillId="0" borderId="0" xfId="0" applyNumberFormat="1" applyAlignment="1">
      <alignment horizontal="left" vertical="center"/>
    </xf>
    <xf numFmtId="0" fontId="6" fillId="0" borderId="27" xfId="0" applyFont="1" applyBorder="1" applyAlignment="1">
      <alignment vertical="center"/>
    </xf>
    <xf numFmtId="0" fontId="36" fillId="0" borderId="31" xfId="0" applyFont="1" applyBorder="1" applyAlignment="1">
      <alignment vertical="center"/>
    </xf>
    <xf numFmtId="167" fontId="24" fillId="0" borderId="0" xfId="0" applyNumberFormat="1" applyFont="1"/>
    <xf numFmtId="0" fontId="0" fillId="0" borderId="33" xfId="0" applyBorder="1" applyAlignment="1">
      <alignment horizontal="left" vertical="center"/>
    </xf>
    <xf numFmtId="0" fontId="0" fillId="0" borderId="13" xfId="0" applyBorder="1"/>
    <xf numFmtId="0" fontId="24" fillId="0" borderId="34" xfId="0" applyFont="1" applyBorder="1"/>
    <xf numFmtId="167" fontId="24" fillId="0" borderId="13" xfId="0" applyNumberFormat="1" applyFont="1" applyBorder="1"/>
    <xf numFmtId="167" fontId="24" fillId="0" borderId="35" xfId="0" applyNumberFormat="1" applyFont="1" applyBorder="1"/>
    <xf numFmtId="0" fontId="0" fillId="0" borderId="17" xfId="0" applyBorder="1" applyAlignment="1">
      <alignment horizontal="left" vertical="center"/>
    </xf>
    <xf numFmtId="0" fontId="0" fillId="0" borderId="18" xfId="0" applyBorder="1"/>
    <xf numFmtId="0" fontId="0" fillId="0" borderId="26" xfId="0" applyBorder="1"/>
    <xf numFmtId="167" fontId="0" fillId="0" borderId="18" xfId="0" applyNumberFormat="1" applyBorder="1"/>
    <xf numFmtId="167" fontId="0" fillId="0" borderId="35" xfId="0" applyNumberFormat="1" applyBorder="1"/>
    <xf numFmtId="0" fontId="0" fillId="0" borderId="36" xfId="0" applyBorder="1" applyAlignment="1">
      <alignment horizontal="left" vertical="center"/>
    </xf>
    <xf numFmtId="0" fontId="0" fillId="0" borderId="37" xfId="0" applyBorder="1"/>
    <xf numFmtId="0" fontId="24" fillId="0" borderId="38" xfId="0" applyFont="1" applyBorder="1"/>
    <xf numFmtId="167" fontId="24" fillId="0" borderId="21" xfId="0" applyNumberFormat="1" applyFont="1" applyBorder="1"/>
    <xf numFmtId="0" fontId="0" fillId="0" borderId="22" xfId="0" applyBorder="1" applyAlignment="1">
      <alignment horizontal="left" vertical="center"/>
    </xf>
    <xf numFmtId="0" fontId="0" fillId="0" borderId="21" xfId="0" applyBorder="1"/>
    <xf numFmtId="0" fontId="0" fillId="0" borderId="27" xfId="0" applyBorder="1" applyAlignment="1">
      <alignment horizontal="left" vertical="center"/>
    </xf>
    <xf numFmtId="0" fontId="0" fillId="0" borderId="30" xfId="0" applyBorder="1"/>
    <xf numFmtId="0" fontId="0" fillId="0" borderId="39" xfId="0" applyBorder="1"/>
    <xf numFmtId="0" fontId="0" fillId="0" borderId="40" xfId="0" applyBorder="1" applyAlignment="1">
      <alignment horizontal="left" vertical="center"/>
    </xf>
    <xf numFmtId="14" fontId="0" fillId="0" borderId="22" xfId="0" applyNumberFormat="1" applyBorder="1" applyAlignment="1">
      <alignment horizontal="left" vertical="center"/>
    </xf>
    <xf numFmtId="0" fontId="0" fillId="0" borderId="21" xfId="0" applyBorder="1" applyAlignment="1">
      <alignment horizontal="center"/>
    </xf>
    <xf numFmtId="0" fontId="0" fillId="0" borderId="38" xfId="0" applyBorder="1"/>
    <xf numFmtId="167" fontId="6" fillId="0" borderId="21" xfId="0" applyNumberFormat="1" applyFont="1" applyBorder="1"/>
    <xf numFmtId="14" fontId="24" fillId="0" borderId="10" xfId="0" applyNumberFormat="1" applyFont="1" applyBorder="1" applyAlignment="1">
      <alignment horizontal="left" vertical="center"/>
    </xf>
    <xf numFmtId="0" fontId="24" fillId="0" borderId="11" xfId="0" applyFont="1" applyBorder="1"/>
    <xf numFmtId="0" fontId="24" fillId="0" borderId="12" xfId="0" applyFont="1" applyBorder="1"/>
    <xf numFmtId="0" fontId="0" fillId="0" borderId="33" xfId="0" applyBorder="1"/>
    <xf numFmtId="0" fontId="24" fillId="0" borderId="33" xfId="0" applyFont="1" applyBorder="1"/>
    <xf numFmtId="167" fontId="0" fillId="0" borderId="13" xfId="0" applyNumberFormat="1" applyBorder="1"/>
    <xf numFmtId="0" fontId="24" fillId="0" borderId="41" xfId="0" applyFont="1" applyBorder="1"/>
    <xf numFmtId="0" fontId="24" fillId="0" borderId="42" xfId="0" applyFont="1" applyBorder="1"/>
    <xf numFmtId="0" fontId="24" fillId="0" borderId="43" xfId="0" applyFont="1" applyBorder="1"/>
    <xf numFmtId="14" fontId="0" fillId="0" borderId="19" xfId="0" applyNumberFormat="1" applyBorder="1"/>
    <xf numFmtId="14" fontId="0" fillId="0" borderId="1" xfId="0" applyNumberFormat="1" applyBorder="1"/>
    <xf numFmtId="0" fontId="0" fillId="0" borderId="44" xfId="0" applyBorder="1"/>
    <xf numFmtId="14" fontId="0" fillId="11" borderId="19" xfId="0" applyNumberFormat="1" applyFill="1" applyBorder="1"/>
    <xf numFmtId="1" fontId="37" fillId="0" borderId="1" xfId="0" applyNumberFormat="1" applyFont="1" applyBorder="1"/>
    <xf numFmtId="0" fontId="38" fillId="0" borderId="0" xfId="0" applyFont="1"/>
    <xf numFmtId="170" fontId="39" fillId="0" borderId="0" xfId="3" applyNumberFormat="1" applyFont="1" applyAlignment="1">
      <alignment horizontal="center"/>
    </xf>
    <xf numFmtId="170" fontId="40" fillId="0" borderId="0" xfId="3" applyNumberFormat="1" applyFont="1"/>
    <xf numFmtId="3" fontId="41" fillId="0" borderId="0" xfId="0" applyNumberFormat="1" applyFont="1"/>
    <xf numFmtId="170" fontId="41" fillId="0" borderId="0" xfId="0" applyNumberFormat="1" applyFont="1"/>
    <xf numFmtId="0" fontId="37" fillId="0" borderId="1" xfId="0" applyFont="1" applyBorder="1"/>
    <xf numFmtId="14" fontId="0" fillId="0" borderId="22" xfId="0" applyNumberFormat="1" applyBorder="1"/>
    <xf numFmtId="0" fontId="0" fillId="0" borderId="3" xfId="0" applyBorder="1"/>
    <xf numFmtId="0" fontId="37" fillId="0" borderId="35" xfId="0" applyFont="1" applyBorder="1"/>
    <xf numFmtId="0" fontId="0" fillId="0" borderId="22" xfId="0" applyBorder="1"/>
    <xf numFmtId="0" fontId="0" fillId="0" borderId="35" xfId="0" applyBorder="1"/>
    <xf numFmtId="0" fontId="31" fillId="0" borderId="1" xfId="0" applyFont="1" applyBorder="1"/>
    <xf numFmtId="3" fontId="0" fillId="14" borderId="1" xfId="0" applyNumberFormat="1" applyFill="1" applyBorder="1"/>
    <xf numFmtId="0" fontId="0" fillId="0" borderId="15" xfId="0" applyBorder="1"/>
    <xf numFmtId="0" fontId="0" fillId="0" borderId="45" xfId="0" applyBorder="1"/>
    <xf numFmtId="0" fontId="0" fillId="0" borderId="14" xfId="0" applyBorder="1"/>
    <xf numFmtId="0" fontId="0" fillId="0" borderId="46" xfId="0" applyBorder="1"/>
    <xf numFmtId="0" fontId="0" fillId="0" borderId="19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42" fillId="15" borderId="1" xfId="0" applyFont="1" applyFill="1" applyBorder="1" applyAlignment="1">
      <alignment horizontal="left"/>
    </xf>
    <xf numFmtId="0" fontId="42" fillId="15" borderId="1" xfId="0" applyFont="1" applyFill="1" applyBorder="1"/>
    <xf numFmtId="0" fontId="42" fillId="15" borderId="1" xfId="0" applyFont="1" applyFill="1" applyBorder="1" applyAlignment="1">
      <alignment horizontal="center"/>
    </xf>
    <xf numFmtId="14" fontId="43" fillId="0" borderId="1" xfId="0" applyNumberFormat="1" applyFont="1" applyBorder="1" applyAlignment="1">
      <alignment horizontal="left"/>
    </xf>
    <xf numFmtId="0" fontId="44" fillId="0" borderId="1" xfId="0" applyFont="1" applyBorder="1"/>
    <xf numFmtId="3" fontId="44" fillId="0" borderId="1" xfId="0" applyNumberFormat="1" applyFont="1" applyBorder="1" applyAlignment="1">
      <alignment horizontal="center" vertical="center"/>
    </xf>
    <xf numFmtId="3" fontId="44" fillId="0" borderId="1" xfId="0" applyNumberFormat="1" applyFont="1" applyBorder="1"/>
    <xf numFmtId="0" fontId="43" fillId="0" borderId="1" xfId="0" applyFont="1" applyBorder="1"/>
    <xf numFmtId="169" fontId="44" fillId="0" borderId="1" xfId="0" applyNumberFormat="1" applyFont="1" applyBorder="1"/>
    <xf numFmtId="16" fontId="43" fillId="0" borderId="1" xfId="0" applyNumberFormat="1" applyFont="1" applyBorder="1" applyAlignment="1">
      <alignment horizontal="center"/>
    </xf>
    <xf numFmtId="3" fontId="44" fillId="6" borderId="1" xfId="0" applyNumberFormat="1" applyFont="1" applyFill="1" applyBorder="1" applyAlignment="1">
      <alignment horizontal="center" vertical="center"/>
    </xf>
    <xf numFmtId="3" fontId="43" fillId="0" borderId="1" xfId="0" applyNumberFormat="1" applyFont="1" applyBorder="1"/>
    <xf numFmtId="49" fontId="43" fillId="0" borderId="1" xfId="0" applyNumberFormat="1" applyFont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3" fontId="6" fillId="6" borderId="1" xfId="0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6" fillId="0" borderId="1" xfId="0" applyNumberFormat="1" applyFont="1" applyBorder="1" applyAlignment="1">
      <alignment horizontal="center"/>
    </xf>
    <xf numFmtId="3" fontId="0" fillId="6" borderId="1" xfId="0" applyNumberForma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3" fontId="6" fillId="6" borderId="1" xfId="0" applyNumberFormat="1" applyFont="1" applyFill="1" applyBorder="1" applyAlignment="1">
      <alignment horizontal="center" vertical="center"/>
    </xf>
    <xf numFmtId="3" fontId="0" fillId="0" borderId="1" xfId="0" applyNumberFormat="1" applyBorder="1" applyAlignment="1">
      <alignment horizontal="left"/>
    </xf>
    <xf numFmtId="0" fontId="44" fillId="0" borderId="0" xfId="0" applyFont="1"/>
    <xf numFmtId="0" fontId="44" fillId="0" borderId="50" xfId="0" applyFont="1" applyBorder="1"/>
    <xf numFmtId="0" fontId="44" fillId="0" borderId="51" xfId="0" applyFont="1" applyBorder="1"/>
    <xf numFmtId="0" fontId="44" fillId="0" borderId="52" xfId="0" applyFont="1" applyBorder="1"/>
    <xf numFmtId="0" fontId="44" fillId="0" borderId="45" xfId="0" applyFont="1" applyBorder="1"/>
    <xf numFmtId="0" fontId="44" fillId="0" borderId="53" xfId="0" applyFont="1" applyBorder="1"/>
    <xf numFmtId="3" fontId="6" fillId="0" borderId="1" xfId="0" applyNumberFormat="1" applyFont="1" applyBorder="1"/>
    <xf numFmtId="3" fontId="45" fillId="0" borderId="1" xfId="0" applyNumberFormat="1" applyFont="1" applyBorder="1"/>
    <xf numFmtId="3" fontId="37" fillId="0" borderId="1" xfId="0" applyNumberFormat="1" applyFont="1" applyBorder="1" applyAlignment="1">
      <alignment horizontal="center" vertical="center"/>
    </xf>
    <xf numFmtId="3" fontId="37" fillId="6" borderId="1" xfId="0" applyNumberFormat="1" applyFont="1" applyFill="1" applyBorder="1" applyAlignment="1">
      <alignment horizontal="center" vertical="center"/>
    </xf>
    <xf numFmtId="14" fontId="43" fillId="0" borderId="0" xfId="0" applyNumberFormat="1" applyFont="1" applyAlignment="1">
      <alignment horizontal="left"/>
    </xf>
    <xf numFmtId="169" fontId="44" fillId="0" borderId="0" xfId="0" applyNumberFormat="1" applyFont="1"/>
    <xf numFmtId="16" fontId="43" fillId="0" borderId="0" xfId="0" applyNumberFormat="1" applyFont="1" applyAlignment="1">
      <alignment horizontal="center"/>
    </xf>
    <xf numFmtId="0" fontId="43" fillId="0" borderId="0" xfId="0" applyFont="1"/>
    <xf numFmtId="0" fontId="15" fillId="5" borderId="1" xfId="0" applyFont="1" applyFill="1" applyBorder="1" applyAlignment="1">
      <alignment horizontal="center"/>
    </xf>
    <xf numFmtId="0" fontId="15" fillId="5" borderId="1" xfId="0" applyFont="1" applyFill="1" applyBorder="1"/>
    <xf numFmtId="0" fontId="13" fillId="5" borderId="1" xfId="0" applyFont="1" applyFill="1" applyBorder="1" applyAlignment="1">
      <alignment horizontal="center"/>
    </xf>
    <xf numFmtId="0" fontId="15" fillId="5" borderId="2" xfId="0" applyFont="1" applyFill="1" applyBorder="1"/>
    <xf numFmtId="3" fontId="15" fillId="0" borderId="0" xfId="0" applyNumberFormat="1" applyFont="1"/>
    <xf numFmtId="0" fontId="0" fillId="4" borderId="50" xfId="0" applyFill="1" applyBorder="1" applyAlignment="1">
      <alignment horizontal="center" wrapText="1"/>
    </xf>
    <xf numFmtId="0" fontId="0" fillId="4" borderId="3" xfId="0" applyFill="1" applyBorder="1" applyAlignment="1">
      <alignment horizontal="center" wrapText="1"/>
    </xf>
    <xf numFmtId="0" fontId="0" fillId="16" borderId="2" xfId="0" applyFill="1" applyBorder="1"/>
    <xf numFmtId="0" fontId="0" fillId="16" borderId="2" xfId="0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3" fontId="31" fillId="6" borderId="1" xfId="0" applyNumberFormat="1" applyFont="1" applyFill="1" applyBorder="1" applyAlignment="1">
      <alignment horizontal="center" vertical="center" wrapText="1"/>
    </xf>
    <xf numFmtId="169" fontId="31" fillId="6" borderId="1" xfId="0" applyNumberFormat="1" applyFont="1" applyFill="1" applyBorder="1" applyAlignment="1">
      <alignment horizontal="center" vertical="center" wrapText="1"/>
    </xf>
    <xf numFmtId="169" fontId="46" fillId="17" borderId="1" xfId="0" applyNumberFormat="1" applyFont="1" applyFill="1" applyBorder="1" applyAlignment="1">
      <alignment horizontal="right"/>
    </xf>
    <xf numFmtId="169" fontId="0" fillId="17" borderId="1" xfId="0" applyNumberFormat="1" applyFill="1" applyBorder="1" applyAlignment="1">
      <alignment horizontal="right"/>
    </xf>
    <xf numFmtId="3" fontId="31" fillId="6" borderId="2" xfId="0" applyNumberFormat="1" applyFont="1" applyFill="1" applyBorder="1" applyAlignment="1">
      <alignment horizontal="center" vertical="center" wrapText="1"/>
    </xf>
    <xf numFmtId="169" fontId="47" fillId="6" borderId="2" xfId="0" applyNumberFormat="1" applyFont="1" applyFill="1" applyBorder="1" applyAlignment="1">
      <alignment horizontal="center" vertical="center" wrapText="1"/>
    </xf>
    <xf numFmtId="169" fontId="45" fillId="17" borderId="1" xfId="0" applyNumberFormat="1" applyFont="1" applyFill="1" applyBorder="1" applyAlignment="1">
      <alignment horizontal="right" vertical="center" wrapText="1"/>
    </xf>
    <xf numFmtId="169" fontId="0" fillId="17" borderId="1" xfId="0" applyNumberFormat="1" applyFill="1" applyBorder="1" applyAlignment="1">
      <alignment horizontal="right" vertical="center" wrapText="1"/>
    </xf>
    <xf numFmtId="169" fontId="0" fillId="7" borderId="1" xfId="0" applyNumberFormat="1" applyFill="1" applyBorder="1" applyAlignment="1">
      <alignment horizontal="right" vertical="center" wrapText="1"/>
    </xf>
    <xf numFmtId="0" fontId="30" fillId="0" borderId="48" xfId="0" applyFont="1" applyBorder="1" applyAlignment="1">
      <alignment horizontal="center" vertical="center" wrapText="1"/>
    </xf>
    <xf numFmtId="3" fontId="30" fillId="0" borderId="48" xfId="0" applyNumberFormat="1" applyFont="1" applyBorder="1" applyAlignment="1">
      <alignment horizontal="center" vertical="center" wrapText="1"/>
    </xf>
    <xf numFmtId="3" fontId="26" fillId="6" borderId="48" xfId="0" applyNumberFormat="1" applyFont="1" applyFill="1" applyBorder="1" applyAlignment="1">
      <alignment horizontal="center" vertical="center" wrapText="1"/>
    </xf>
    <xf numFmtId="169" fontId="26" fillId="6" borderId="48" xfId="0" applyNumberFormat="1" applyFont="1" applyFill="1" applyBorder="1" applyAlignment="1">
      <alignment horizontal="center" vertical="center" wrapText="1"/>
    </xf>
    <xf numFmtId="169" fontId="26" fillId="17" borderId="48" xfId="0" applyNumberFormat="1" applyFont="1" applyFill="1" applyBorder="1" applyAlignment="1">
      <alignment horizontal="right" vertical="center" wrapText="1"/>
    </xf>
    <xf numFmtId="169" fontId="24" fillId="17" borderId="48" xfId="0" applyNumberFormat="1" applyFont="1" applyFill="1" applyBorder="1" applyAlignment="1">
      <alignment horizontal="right" vertical="center" wrapText="1"/>
    </xf>
    <xf numFmtId="3" fontId="0" fillId="0" borderId="15" xfId="0" applyNumberFormat="1" applyBorder="1" applyAlignment="1">
      <alignment horizontal="center" vertical="center" wrapText="1"/>
    </xf>
    <xf numFmtId="3" fontId="31" fillId="6" borderId="15" xfId="0" applyNumberFormat="1" applyFont="1" applyFill="1" applyBorder="1" applyAlignment="1">
      <alignment horizontal="center" vertical="center" wrapText="1"/>
    </xf>
    <xf numFmtId="169" fontId="31" fillId="6" borderId="15" xfId="0" applyNumberFormat="1" applyFont="1" applyFill="1" applyBorder="1" applyAlignment="1">
      <alignment horizontal="center" vertical="center" wrapText="1"/>
    </xf>
    <xf numFmtId="169" fontId="0" fillId="17" borderId="15" xfId="0" applyNumberFormat="1" applyFill="1" applyBorder="1" applyAlignment="1">
      <alignment horizontal="right"/>
    </xf>
    <xf numFmtId="169" fontId="24" fillId="17" borderId="15" xfId="0" applyNumberFormat="1" applyFont="1" applyFill="1" applyBorder="1" applyAlignment="1">
      <alignment horizontal="right"/>
    </xf>
    <xf numFmtId="3" fontId="0" fillId="0" borderId="1" xfId="0" applyNumberFormat="1" applyBorder="1" applyAlignment="1">
      <alignment horizontal="center" vertical="center" wrapText="1"/>
    </xf>
    <xf numFmtId="169" fontId="31" fillId="6" borderId="2" xfId="0" applyNumberFormat="1" applyFont="1" applyFill="1" applyBorder="1" applyAlignment="1">
      <alignment horizontal="center" vertical="center" wrapText="1"/>
    </xf>
    <xf numFmtId="169" fontId="48" fillId="6" borderId="48" xfId="0" applyNumberFormat="1" applyFont="1" applyFill="1" applyBorder="1" applyAlignment="1">
      <alignment horizontal="center" vertical="center" wrapText="1"/>
    </xf>
    <xf numFmtId="169" fontId="24" fillId="17" borderId="48" xfId="0" applyNumberFormat="1" applyFont="1" applyFill="1" applyBorder="1" applyAlignment="1">
      <alignment horizontal="right"/>
    </xf>
    <xf numFmtId="3" fontId="0" fillId="0" borderId="3" xfId="0" applyNumberFormat="1" applyBorder="1" applyAlignment="1">
      <alignment horizontal="center"/>
    </xf>
    <xf numFmtId="3" fontId="31" fillId="6" borderId="3" xfId="0" applyNumberFormat="1" applyFont="1" applyFill="1" applyBorder="1" applyAlignment="1">
      <alignment horizontal="center" vertical="center" wrapText="1"/>
    </xf>
    <xf numFmtId="169" fontId="31" fillId="6" borderId="3" xfId="0" applyNumberFormat="1" applyFont="1" applyFill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/>
    </xf>
    <xf numFmtId="3" fontId="30" fillId="0" borderId="48" xfId="0" applyNumberFormat="1" applyFont="1" applyBorder="1" applyAlignment="1">
      <alignment horizontal="center"/>
    </xf>
    <xf numFmtId="3" fontId="0" fillId="0" borderId="42" xfId="0" applyNumberFormat="1" applyBorder="1" applyAlignment="1">
      <alignment horizontal="center" vertical="center" wrapText="1"/>
    </xf>
    <xf numFmtId="169" fontId="45" fillId="17" borderId="15" xfId="0" applyNumberFormat="1" applyFont="1" applyFill="1" applyBorder="1" applyAlignment="1">
      <alignment horizontal="right" vertical="center" wrapText="1"/>
    </xf>
    <xf numFmtId="3" fontId="31" fillId="6" borderId="42" xfId="0" applyNumberFormat="1" applyFont="1" applyFill="1" applyBorder="1" applyAlignment="1">
      <alignment horizontal="center" vertical="center" wrapText="1"/>
    </xf>
    <xf numFmtId="169" fontId="31" fillId="17" borderId="15" xfId="0" applyNumberFormat="1" applyFont="1" applyFill="1" applyBorder="1" applyAlignment="1">
      <alignment horizontal="right" vertical="center" wrapText="1"/>
    </xf>
    <xf numFmtId="169" fontId="31" fillId="17" borderId="1" xfId="0" applyNumberFormat="1" applyFont="1" applyFill="1" applyBorder="1" applyAlignment="1">
      <alignment horizontal="right" vertical="center" wrapText="1"/>
    </xf>
    <xf numFmtId="169" fontId="0" fillId="0" borderId="1" xfId="0" applyNumberFormat="1" applyBorder="1"/>
    <xf numFmtId="0" fontId="30" fillId="0" borderId="48" xfId="0" applyFont="1" applyBorder="1"/>
    <xf numFmtId="3" fontId="30" fillId="0" borderId="48" xfId="0" applyNumberFormat="1" applyFont="1" applyBorder="1"/>
    <xf numFmtId="169" fontId="30" fillId="0" borderId="48" xfId="0" applyNumberFormat="1" applyFont="1" applyBorder="1"/>
    <xf numFmtId="169" fontId="30" fillId="17" borderId="48" xfId="0" applyNumberFormat="1" applyFont="1" applyFill="1" applyBorder="1" applyAlignment="1">
      <alignment horizontal="right"/>
    </xf>
    <xf numFmtId="0" fontId="0" fillId="4" borderId="2" xfId="0" applyFill="1" applyBorder="1" applyAlignment="1">
      <alignment horizontal="center" vertical="center" wrapText="1"/>
    </xf>
    <xf numFmtId="169" fontId="0" fillId="11" borderId="1" xfId="0" applyNumberFormat="1" applyFill="1" applyBorder="1" applyAlignment="1">
      <alignment horizontal="right"/>
    </xf>
    <xf numFmtId="169" fontId="0" fillId="11" borderId="1" xfId="0" applyNumberFormat="1" applyFill="1" applyBorder="1" applyAlignment="1">
      <alignment horizontal="right" vertical="center" wrapText="1"/>
    </xf>
    <xf numFmtId="169" fontId="24" fillId="11" borderId="48" xfId="0" applyNumberFormat="1" applyFont="1" applyFill="1" applyBorder="1" applyAlignment="1">
      <alignment horizontal="right" vertical="center" wrapText="1"/>
    </xf>
    <xf numFmtId="169" fontId="0" fillId="11" borderId="15" xfId="0" applyNumberFormat="1" applyFill="1" applyBorder="1" applyAlignment="1">
      <alignment horizontal="right"/>
    </xf>
    <xf numFmtId="169" fontId="0" fillId="17" borderId="15" xfId="0" applyNumberFormat="1" applyFill="1" applyBorder="1" applyAlignment="1">
      <alignment horizontal="right" vertical="center" wrapText="1"/>
    </xf>
    <xf numFmtId="169" fontId="0" fillId="17" borderId="53" xfId="0" applyNumberFormat="1" applyFill="1" applyBorder="1" applyAlignment="1">
      <alignment horizontal="right" vertical="center" wrapText="1"/>
    </xf>
    <xf numFmtId="169" fontId="24" fillId="17" borderId="1" xfId="0" applyNumberFormat="1" applyFont="1" applyFill="1" applyBorder="1" applyAlignment="1">
      <alignment horizontal="right" vertical="center" wrapText="1"/>
    </xf>
    <xf numFmtId="169" fontId="0" fillId="17" borderId="35" xfId="0" applyNumberFormat="1" applyFill="1" applyBorder="1" applyAlignment="1">
      <alignment horizontal="right" vertical="center" wrapText="1"/>
    </xf>
    <xf numFmtId="169" fontId="31" fillId="17" borderId="48" xfId="0" applyNumberFormat="1" applyFont="1" applyFill="1" applyBorder="1" applyAlignment="1">
      <alignment horizontal="right" vertical="center" wrapText="1"/>
    </xf>
    <xf numFmtId="169" fontId="0" fillId="7" borderId="15" xfId="0" applyNumberFormat="1" applyFill="1" applyBorder="1" applyAlignment="1">
      <alignment horizontal="right"/>
    </xf>
    <xf numFmtId="169" fontId="0" fillId="17" borderId="53" xfId="0" applyNumberFormat="1" applyFill="1" applyBorder="1" applyAlignment="1">
      <alignment horizontal="right"/>
    </xf>
    <xf numFmtId="169" fontId="37" fillId="17" borderId="1" xfId="0" applyNumberFormat="1" applyFont="1" applyFill="1" applyBorder="1" applyAlignment="1">
      <alignment horizontal="right"/>
    </xf>
    <xf numFmtId="169" fontId="37" fillId="17" borderId="35" xfId="0" applyNumberFormat="1" applyFont="1" applyFill="1" applyBorder="1" applyAlignment="1">
      <alignment horizontal="right"/>
    </xf>
    <xf numFmtId="169" fontId="24" fillId="11" borderId="48" xfId="0" applyNumberFormat="1" applyFont="1" applyFill="1" applyBorder="1" applyAlignment="1">
      <alignment horizontal="right"/>
    </xf>
    <xf numFmtId="169" fontId="0" fillId="17" borderId="0" xfId="0" applyNumberFormat="1" applyFill="1" applyAlignment="1">
      <alignment horizontal="right"/>
    </xf>
    <xf numFmtId="169" fontId="37" fillId="17" borderId="53" xfId="0" applyNumberFormat="1" applyFont="1" applyFill="1" applyBorder="1" applyAlignment="1">
      <alignment horizontal="right"/>
    </xf>
    <xf numFmtId="169" fontId="30" fillId="17" borderId="55" xfId="0" applyNumberFormat="1" applyFont="1" applyFill="1" applyBorder="1" applyAlignment="1">
      <alignment horizontal="right"/>
    </xf>
    <xf numFmtId="169" fontId="0" fillId="17" borderId="35" xfId="0" applyNumberFormat="1" applyFill="1" applyBorder="1" applyAlignment="1">
      <alignment horizontal="right"/>
    </xf>
    <xf numFmtId="169" fontId="24" fillId="17" borderId="15" xfId="0" applyNumberFormat="1" applyFont="1" applyFill="1" applyBorder="1" applyAlignment="1">
      <alignment horizontal="right" vertical="center" wrapText="1"/>
    </xf>
    <xf numFmtId="169" fontId="0" fillId="17" borderId="56" xfId="0" applyNumberFormat="1" applyFill="1" applyBorder="1" applyAlignment="1">
      <alignment horizontal="right"/>
    </xf>
    <xf numFmtId="169" fontId="0" fillId="17" borderId="42" xfId="0" applyNumberFormat="1" applyFill="1" applyBorder="1" applyAlignment="1">
      <alignment horizontal="right"/>
    </xf>
    <xf numFmtId="169" fontId="24" fillId="17" borderId="1" xfId="0" applyNumberFormat="1" applyFont="1" applyFill="1" applyBorder="1" applyAlignment="1">
      <alignment horizontal="right"/>
    </xf>
    <xf numFmtId="14" fontId="49" fillId="4" borderId="1" xfId="5" applyNumberFormat="1" applyFont="1" applyFill="1" applyBorder="1" applyAlignment="1">
      <alignment horizontal="center" vertical="center"/>
    </xf>
    <xf numFmtId="167" fontId="49" fillId="4" borderId="1" xfId="5" applyNumberFormat="1" applyFont="1" applyFill="1" applyBorder="1" applyAlignment="1">
      <alignment horizontal="center" vertical="center" wrapText="1"/>
    </xf>
    <xf numFmtId="167" fontId="49" fillId="4" borderId="1" xfId="5" applyNumberFormat="1" applyFont="1" applyFill="1" applyBorder="1" applyAlignment="1">
      <alignment horizontal="center" vertical="center"/>
    </xf>
    <xf numFmtId="4" fontId="50" fillId="0" borderId="1" xfId="0" applyNumberFormat="1" applyFont="1" applyBorder="1" applyAlignment="1">
      <alignment horizontal="center" vertical="center"/>
    </xf>
    <xf numFmtId="0" fontId="51" fillId="0" borderId="0" xfId="0" applyFont="1" applyAlignment="1">
      <alignment horizontal="center"/>
    </xf>
    <xf numFmtId="4" fontId="52" fillId="0" borderId="1" xfId="0" applyNumberFormat="1" applyFont="1" applyBorder="1" applyAlignment="1">
      <alignment horizontal="right" vertical="center"/>
    </xf>
    <xf numFmtId="167" fontId="53" fillId="0" borderId="1" xfId="0" applyNumberFormat="1" applyFont="1" applyBorder="1" applyAlignment="1">
      <alignment horizontal="right" vertical="top" wrapText="1"/>
    </xf>
    <xf numFmtId="167" fontId="52" fillId="0" borderId="1" xfId="1" applyNumberFormat="1" applyFont="1" applyBorder="1" applyAlignment="1">
      <alignment horizontal="right"/>
    </xf>
    <xf numFmtId="167" fontId="49" fillId="0" borderId="1" xfId="1" applyNumberFormat="1" applyFont="1" applyBorder="1" applyAlignment="1">
      <alignment horizontal="right"/>
    </xf>
    <xf numFmtId="4" fontId="52" fillId="0" borderId="1" xfId="0" applyNumberFormat="1" applyFont="1" applyBorder="1" applyAlignment="1">
      <alignment horizontal="center" vertical="center"/>
    </xf>
    <xf numFmtId="167" fontId="54" fillId="0" borderId="1" xfId="1" applyNumberFormat="1" applyFont="1" applyBorder="1" applyAlignment="1">
      <alignment horizontal="right"/>
    </xf>
    <xf numFmtId="14" fontId="55" fillId="8" borderId="1" xfId="0" applyNumberFormat="1" applyFont="1" applyFill="1" applyBorder="1"/>
    <xf numFmtId="167" fontId="56" fillId="8" borderId="1" xfId="1" applyNumberFormat="1" applyFont="1" applyFill="1" applyBorder="1"/>
    <xf numFmtId="167" fontId="57" fillId="8" borderId="1" xfId="0" applyNumberFormat="1" applyFont="1" applyFill="1" applyBorder="1"/>
    <xf numFmtId="14" fontId="53" fillId="0" borderId="1" xfId="0" applyNumberFormat="1" applyFont="1" applyBorder="1"/>
    <xf numFmtId="167" fontId="53" fillId="0" borderId="1" xfId="0" applyNumberFormat="1" applyFont="1" applyBorder="1"/>
    <xf numFmtId="167" fontId="52" fillId="0" borderId="1" xfId="1" applyNumberFormat="1" applyFont="1" applyBorder="1" applyAlignment="1">
      <alignment horizontal="center"/>
    </xf>
    <xf numFmtId="167" fontId="58" fillId="0" borderId="1" xfId="1" applyNumberFormat="1" applyFont="1" applyBorder="1"/>
    <xf numFmtId="167" fontId="59" fillId="4" borderId="1" xfId="0" applyNumberFormat="1" applyFont="1" applyFill="1" applyBorder="1" applyAlignment="1">
      <alignment vertical="top" wrapText="1"/>
    </xf>
    <xf numFmtId="167" fontId="49" fillId="4" borderId="15" xfId="1" applyNumberFormat="1" applyFont="1" applyFill="1" applyBorder="1"/>
    <xf numFmtId="0" fontId="51" fillId="0" borderId="1" xfId="0" applyFont="1" applyBorder="1"/>
    <xf numFmtId="167" fontId="51" fillId="0" borderId="1" xfId="0" applyNumberFormat="1" applyFont="1" applyBorder="1"/>
    <xf numFmtId="167" fontId="51" fillId="0" borderId="1" xfId="1" applyNumberFormat="1" applyFont="1" applyBorder="1"/>
    <xf numFmtId="167" fontId="51" fillId="11" borderId="1" xfId="1" applyNumberFormat="1" applyFont="1" applyFill="1" applyBorder="1"/>
    <xf numFmtId="167" fontId="51" fillId="6" borderId="1" xfId="1" applyNumberFormat="1" applyFont="1" applyFill="1" applyBorder="1"/>
    <xf numFmtId="0" fontId="60" fillId="8" borderId="1" xfId="0" applyFont="1" applyFill="1" applyBorder="1"/>
    <xf numFmtId="167" fontId="59" fillId="8" borderId="1" xfId="0" applyNumberFormat="1" applyFont="1" applyFill="1" applyBorder="1"/>
    <xf numFmtId="0" fontId="61" fillId="0" borderId="2" xfId="0" applyFont="1" applyBorder="1"/>
    <xf numFmtId="167" fontId="62" fillId="0" borderId="2" xfId="0" applyNumberFormat="1" applyFont="1" applyBorder="1"/>
    <xf numFmtId="167" fontId="50" fillId="0" borderId="2" xfId="0" applyNumberFormat="1" applyFont="1" applyBorder="1"/>
    <xf numFmtId="167" fontId="62" fillId="6" borderId="2" xfId="0" applyNumberFormat="1" applyFont="1" applyFill="1" applyBorder="1"/>
    <xf numFmtId="0" fontId="60" fillId="0" borderId="2" xfId="0" applyFont="1" applyBorder="1"/>
    <xf numFmtId="167" fontId="59" fillId="0" borderId="2" xfId="0" applyNumberFormat="1" applyFont="1" applyBorder="1"/>
    <xf numFmtId="0" fontId="60" fillId="15" borderId="10" xfId="0" applyFont="1" applyFill="1" applyBorder="1"/>
    <xf numFmtId="167" fontId="59" fillId="15" borderId="11" xfId="0" applyNumberFormat="1" applyFont="1" applyFill="1" applyBorder="1"/>
    <xf numFmtId="0" fontId="53" fillId="0" borderId="15" xfId="0" applyFont="1" applyBorder="1"/>
    <xf numFmtId="167" fontId="53" fillId="0" borderId="15" xfId="0" applyNumberFormat="1" applyFont="1" applyBorder="1"/>
    <xf numFmtId="0" fontId="60" fillId="0" borderId="1" xfId="0" applyFont="1" applyBorder="1"/>
    <xf numFmtId="167" fontId="60" fillId="0" borderId="1" xfId="0" applyNumberFormat="1" applyFont="1" applyBorder="1"/>
    <xf numFmtId="167" fontId="59" fillId="0" borderId="1" xfId="0" applyNumberFormat="1" applyFont="1" applyBorder="1"/>
    <xf numFmtId="167" fontId="60" fillId="0" borderId="1" xfId="1" applyNumberFormat="1" applyFont="1" applyBorder="1"/>
    <xf numFmtId="0" fontId="53" fillId="0" borderId="0" xfId="0" applyFont="1"/>
    <xf numFmtId="167" fontId="53" fillId="0" borderId="0" xfId="0" applyNumberFormat="1" applyFont="1"/>
    <xf numFmtId="0" fontId="63" fillId="18" borderId="17" xfId="0" applyFont="1" applyFill="1" applyBorder="1"/>
    <xf numFmtId="167" fontId="63" fillId="18" borderId="41" xfId="0" applyNumberFormat="1" applyFont="1" applyFill="1" applyBorder="1"/>
    <xf numFmtId="167" fontId="63" fillId="18" borderId="42" xfId="0" applyNumberFormat="1" applyFont="1" applyFill="1" applyBorder="1"/>
    <xf numFmtId="0" fontId="64" fillId="18" borderId="22" xfId="0" applyFont="1" applyFill="1" applyBorder="1" applyAlignment="1">
      <alignment wrapText="1"/>
    </xf>
    <xf numFmtId="167" fontId="63" fillId="18" borderId="19" xfId="0" applyNumberFormat="1" applyFont="1" applyFill="1" applyBorder="1" applyAlignment="1">
      <alignment wrapText="1"/>
    </xf>
    <xf numFmtId="167" fontId="63" fillId="18" borderId="1" xfId="0" applyNumberFormat="1" applyFont="1" applyFill="1" applyBorder="1" applyAlignment="1">
      <alignment wrapText="1"/>
    </xf>
    <xf numFmtId="0" fontId="63" fillId="19" borderId="40" xfId="0" applyFont="1" applyFill="1" applyBorder="1" applyAlignment="1">
      <alignment wrapText="1"/>
    </xf>
    <xf numFmtId="167" fontId="63" fillId="19" borderId="47" xfId="0" applyNumberFormat="1" applyFont="1" applyFill="1" applyBorder="1"/>
    <xf numFmtId="167" fontId="63" fillId="19" borderId="48" xfId="0" applyNumberFormat="1" applyFont="1" applyFill="1" applyBorder="1"/>
    <xf numFmtId="4" fontId="28" fillId="19" borderId="6" xfId="0" applyNumberFormat="1" applyFont="1" applyFill="1" applyBorder="1" applyAlignment="1">
      <alignment horizontal="center" vertical="center"/>
    </xf>
    <xf numFmtId="167" fontId="49" fillId="4" borderId="20" xfId="5" applyNumberFormat="1" applyFont="1" applyFill="1" applyBorder="1" applyAlignment="1">
      <alignment horizontal="center" vertical="center" wrapText="1"/>
    </xf>
    <xf numFmtId="167" fontId="65" fillId="11" borderId="1" xfId="5" applyNumberFormat="1" applyFont="1" applyFill="1" applyBorder="1" applyAlignment="1">
      <alignment horizontal="center" vertical="center"/>
    </xf>
    <xf numFmtId="167" fontId="54" fillId="0" borderId="20" xfId="1" applyNumberFormat="1" applyFont="1" applyBorder="1" applyAlignment="1">
      <alignment horizontal="right"/>
    </xf>
    <xf numFmtId="167" fontId="65" fillId="11" borderId="1" xfId="1" applyNumberFormat="1" applyFont="1" applyFill="1" applyBorder="1" applyAlignment="1">
      <alignment horizontal="right"/>
    </xf>
    <xf numFmtId="167" fontId="65" fillId="8" borderId="1" xfId="1" applyNumberFormat="1" applyFont="1" applyFill="1" applyBorder="1"/>
    <xf numFmtId="167" fontId="56" fillId="0" borderId="1" xfId="1" applyNumberFormat="1" applyFont="1" applyFill="1" applyBorder="1"/>
    <xf numFmtId="167" fontId="65" fillId="11" borderId="1" xfId="1" applyNumberFormat="1" applyFont="1" applyFill="1" applyBorder="1"/>
    <xf numFmtId="167" fontId="51" fillId="0" borderId="20" xfId="1" applyNumberFormat="1" applyFont="1" applyFill="1" applyBorder="1"/>
    <xf numFmtId="167" fontId="59" fillId="8" borderId="20" xfId="0" applyNumberFormat="1" applyFont="1" applyFill="1" applyBorder="1"/>
    <xf numFmtId="167" fontId="62" fillId="0" borderId="50" xfId="0" applyNumberFormat="1" applyFont="1" applyBorder="1"/>
    <xf numFmtId="167" fontId="66" fillId="11" borderId="1" xfId="1" applyNumberFormat="1" applyFont="1" applyFill="1" applyBorder="1"/>
    <xf numFmtId="167" fontId="59" fillId="0" borderId="50" xfId="0" applyNumberFormat="1" applyFont="1" applyBorder="1"/>
    <xf numFmtId="167" fontId="59" fillId="15" borderId="12" xfId="0" applyNumberFormat="1" applyFont="1" applyFill="1" applyBorder="1"/>
    <xf numFmtId="167" fontId="65" fillId="15" borderId="1" xfId="1" applyNumberFormat="1" applyFont="1" applyFill="1" applyBorder="1"/>
    <xf numFmtId="167" fontId="53" fillId="0" borderId="16" xfId="0" applyNumberFormat="1" applyFont="1" applyBorder="1"/>
    <xf numFmtId="167" fontId="60" fillId="0" borderId="20" xfId="1" applyNumberFormat="1" applyFont="1" applyBorder="1"/>
    <xf numFmtId="0" fontId="57" fillId="0" borderId="3" xfId="0" applyFont="1" applyBorder="1"/>
    <xf numFmtId="167" fontId="63" fillId="18" borderId="57" xfId="0" applyNumberFormat="1" applyFont="1" applyFill="1" applyBorder="1"/>
    <xf numFmtId="0" fontId="64" fillId="11" borderId="43" xfId="0" applyFont="1" applyFill="1" applyBorder="1"/>
    <xf numFmtId="0" fontId="64" fillId="11" borderId="44" xfId="0" applyFont="1" applyFill="1" applyBorder="1" applyAlignment="1">
      <alignment wrapText="1"/>
    </xf>
    <xf numFmtId="167" fontId="64" fillId="11" borderId="49" xfId="0" applyNumberFormat="1" applyFont="1" applyFill="1" applyBorder="1"/>
    <xf numFmtId="167" fontId="63" fillId="18" borderId="42" xfId="0" applyNumberFormat="1" applyFont="1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54" xfId="0" applyFill="1" applyBorder="1" applyAlignment="1">
      <alignment horizontal="center"/>
    </xf>
    <xf numFmtId="0" fontId="0" fillId="4" borderId="2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31" fillId="12" borderId="7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9" xfId="0" applyFont="1" applyFill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35" fillId="0" borderId="26" xfId="0" applyFont="1" applyBorder="1" applyAlignment="1">
      <alignment horizontal="center" vertical="center"/>
    </xf>
    <xf numFmtId="167" fontId="36" fillId="0" borderId="28" xfId="0" applyNumberFormat="1" applyFont="1" applyBorder="1" applyAlignment="1">
      <alignment horizontal="left" vertical="center"/>
    </xf>
    <xf numFmtId="167" fontId="36" fillId="0" borderId="29" xfId="0" applyNumberFormat="1" applyFont="1" applyBorder="1" applyAlignment="1">
      <alignment horizontal="left" vertical="center"/>
    </xf>
    <xf numFmtId="49" fontId="7" fillId="0" borderId="0" xfId="0" applyNumberFormat="1" applyFont="1" applyAlignment="1">
      <alignment horizontal="left" vertical="center"/>
    </xf>
    <xf numFmtId="49" fontId="7" fillId="0" borderId="30" xfId="0" applyNumberFormat="1" applyFont="1" applyBorder="1" applyAlignment="1">
      <alignment horizontal="left" vertical="center"/>
    </xf>
    <xf numFmtId="167" fontId="36" fillId="0" borderId="6" xfId="0" applyNumberFormat="1" applyFont="1" applyBorder="1" applyAlignment="1">
      <alignment horizontal="left" vertical="center" wrapText="1"/>
    </xf>
    <xf numFmtId="167" fontId="36" fillId="0" borderId="32" xfId="0" applyNumberFormat="1" applyFont="1" applyBorder="1" applyAlignment="1">
      <alignment horizontal="left" vertical="center" wrapText="1"/>
    </xf>
    <xf numFmtId="0" fontId="0" fillId="0" borderId="0" xfId="0" pivotButton="1"/>
    <xf numFmtId="14" fontId="0" fillId="0" borderId="1" xfId="0" applyNumberFormat="1" applyBorder="1" applyAlignment="1">
      <alignment horizontal="left"/>
    </xf>
    <xf numFmtId="0" fontId="74" fillId="6" borderId="1" xfId="5" applyFont="1" applyFill="1" applyBorder="1"/>
    <xf numFmtId="0" fontId="74" fillId="0" borderId="1" xfId="0" applyFont="1" applyBorder="1"/>
    <xf numFmtId="0" fontId="74" fillId="0" borderId="1" xfId="5" applyFont="1" applyBorder="1" applyAlignment="1">
      <alignment horizontal="center"/>
    </xf>
    <xf numFmtId="16" fontId="74" fillId="6" borderId="1" xfId="0" applyNumberFormat="1" applyFont="1" applyFill="1" applyBorder="1" applyAlignment="1">
      <alignment horizontal="left"/>
    </xf>
    <xf numFmtId="0" fontId="74" fillId="6" borderId="1" xfId="0" applyFont="1" applyFill="1" applyBorder="1" applyAlignment="1">
      <alignment vertical="top" wrapText="1"/>
    </xf>
    <xf numFmtId="14" fontId="75" fillId="0" borderId="1" xfId="0" applyNumberFormat="1" applyFont="1" applyBorder="1" applyAlignment="1">
      <alignment horizontal="left"/>
    </xf>
    <xf numFmtId="3" fontId="74" fillId="0" borderId="1" xfId="0" applyNumberFormat="1" applyFont="1" applyBorder="1"/>
    <xf numFmtId="0" fontId="0" fillId="0" borderId="1" xfId="0" applyBorder="1" applyAlignment="1">
      <alignment vertical="center"/>
    </xf>
    <xf numFmtId="14" fontId="74" fillId="0" borderId="1" xfId="5" applyNumberFormat="1" applyFont="1" applyBorder="1" applyAlignment="1">
      <alignment horizontal="left"/>
    </xf>
    <xf numFmtId="0" fontId="74" fillId="0" borderId="1" xfId="5" applyFont="1" applyBorder="1"/>
    <xf numFmtId="14" fontId="76" fillId="0" borderId="1" xfId="0" applyNumberFormat="1" applyFont="1" applyBorder="1" applyAlignment="1">
      <alignment horizontal="left"/>
    </xf>
    <xf numFmtId="14" fontId="74" fillId="0" borderId="1" xfId="0" applyNumberFormat="1" applyFont="1" applyBorder="1" applyAlignment="1">
      <alignment horizontal="left"/>
    </xf>
    <xf numFmtId="0" fontId="0" fillId="6" borderId="1" xfId="0" applyFill="1" applyBorder="1"/>
    <xf numFmtId="0" fontId="74" fillId="6" borderId="1" xfId="0" applyFont="1" applyFill="1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74" fillId="6" borderId="1" xfId="5" applyFont="1" applyFill="1" applyBorder="1" applyAlignment="1">
      <alignment horizontal="center"/>
    </xf>
    <xf numFmtId="14" fontId="77" fillId="0" borderId="1" xfId="0" applyNumberFormat="1" applyFont="1" applyBorder="1" applyAlignment="1">
      <alignment horizontal="center"/>
    </xf>
    <xf numFmtId="0" fontId="77" fillId="0" borderId="1" xfId="0" applyFont="1" applyBorder="1"/>
    <xf numFmtId="0" fontId="78" fillId="6" borderId="1" xfId="5" applyFont="1" applyFill="1" applyBorder="1" applyAlignment="1">
      <alignment horizontal="center"/>
    </xf>
    <xf numFmtId="0" fontId="77" fillId="0" borderId="1" xfId="0" applyFont="1" applyBorder="1" applyAlignment="1">
      <alignment horizontal="center"/>
    </xf>
    <xf numFmtId="0" fontId="78" fillId="6" borderId="1" xfId="5" applyFont="1" applyFill="1" applyBorder="1"/>
    <xf numFmtId="14" fontId="74" fillId="0" borderId="1" xfId="5" applyNumberFormat="1" applyFont="1" applyBorder="1" applyAlignment="1">
      <alignment horizontal="center"/>
    </xf>
    <xf numFmtId="0" fontId="78" fillId="0" borderId="1" xfId="0" applyFont="1" applyBorder="1"/>
    <xf numFmtId="14" fontId="79" fillId="0" borderId="1" xfId="0" applyNumberFormat="1" applyFont="1" applyBorder="1" applyAlignment="1">
      <alignment horizontal="center"/>
    </xf>
    <xf numFmtId="0" fontId="79" fillId="0" borderId="1" xfId="0" applyFont="1" applyBorder="1"/>
    <xf numFmtId="0" fontId="80" fillId="6" borderId="1" xfId="5" applyFont="1" applyFill="1" applyBorder="1" applyAlignment="1">
      <alignment horizontal="center"/>
    </xf>
    <xf numFmtId="14" fontId="78" fillId="0" borderId="1" xfId="0" applyNumberFormat="1" applyFont="1" applyBorder="1" applyAlignment="1">
      <alignment horizontal="center"/>
    </xf>
    <xf numFmtId="3" fontId="81" fillId="0" borderId="1" xfId="0" applyNumberFormat="1" applyFont="1" applyBorder="1"/>
    <xf numFmtId="14" fontId="81" fillId="0" borderId="1" xfId="0" applyNumberFormat="1" applyFont="1" applyBorder="1" applyAlignment="1">
      <alignment horizontal="center"/>
    </xf>
    <xf numFmtId="14" fontId="0" fillId="7" borderId="1" xfId="0" applyNumberFormat="1" applyFill="1" applyBorder="1" applyAlignment="1">
      <alignment horizontal="center"/>
    </xf>
    <xf numFmtId="0" fontId="0" fillId="7" borderId="1" xfId="0" applyFill="1" applyBorder="1"/>
    <xf numFmtId="0" fontId="0" fillId="7" borderId="1" xfId="0" applyFill="1" applyBorder="1" applyAlignment="1">
      <alignment horizontal="center"/>
    </xf>
    <xf numFmtId="14" fontId="82" fillId="0" borderId="1" xfId="0" applyNumberFormat="1" applyFont="1" applyBorder="1" applyAlignment="1">
      <alignment horizontal="center" vertical="center"/>
    </xf>
    <xf numFmtId="3" fontId="83" fillId="0" borderId="1" xfId="0" applyNumberFormat="1" applyFont="1" applyBorder="1"/>
    <xf numFmtId="14" fontId="0" fillId="0" borderId="1" xfId="0" applyNumberFormat="1" applyBorder="1" applyAlignment="1">
      <alignment horizontal="center" vertical="center"/>
    </xf>
    <xf numFmtId="14" fontId="82" fillId="0" borderId="1" xfId="0" applyNumberFormat="1" applyFont="1" applyBorder="1" applyAlignment="1">
      <alignment vertical="center"/>
    </xf>
    <xf numFmtId="14" fontId="74" fillId="0" borderId="1" xfId="0" applyNumberFormat="1" applyFont="1" applyBorder="1" applyAlignment="1">
      <alignment horizontal="center"/>
    </xf>
    <xf numFmtId="0" fontId="78" fillId="0" borderId="1" xfId="5" applyFont="1" applyBorder="1" applyAlignment="1">
      <alignment horizontal="center"/>
    </xf>
    <xf numFmtId="0" fontId="80" fillId="0" borderId="1" xfId="5" applyFont="1" applyBorder="1" applyAlignment="1">
      <alignment horizontal="center"/>
    </xf>
    <xf numFmtId="0" fontId="74" fillId="0" borderId="1" xfId="0" applyFont="1" applyBorder="1" applyAlignment="1">
      <alignment horizontal="left"/>
    </xf>
    <xf numFmtId="0" fontId="78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80" fillId="0" borderId="1" xfId="0" applyFont="1" applyBorder="1" applyAlignment="1">
      <alignment horizontal="left"/>
    </xf>
    <xf numFmtId="0" fontId="74" fillId="7" borderId="1" xfId="0" applyFont="1" applyFill="1" applyBorder="1"/>
    <xf numFmtId="14" fontId="74" fillId="0" borderId="1" xfId="0" applyNumberFormat="1" applyFont="1" applyBorder="1" applyAlignment="1">
      <alignment horizontal="center" vertical="center"/>
    </xf>
    <xf numFmtId="3" fontId="82" fillId="0" borderId="1" xfId="0" applyNumberFormat="1" applyFont="1" applyBorder="1"/>
    <xf numFmtId="0" fontId="82" fillId="0" borderId="1" xfId="0" applyFont="1" applyBorder="1" applyAlignment="1">
      <alignment vertical="center"/>
    </xf>
    <xf numFmtId="3" fontId="0" fillId="7" borderId="1" xfId="0" applyNumberFormat="1" applyFill="1" applyBorder="1"/>
    <xf numFmtId="14" fontId="15" fillId="0" borderId="1" xfId="0" applyNumberFormat="1" applyFont="1" applyBorder="1" applyAlignment="1">
      <alignment horizontal="center"/>
    </xf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0" fontId="13" fillId="6" borderId="1" xfId="5" applyFont="1" applyFill="1" applyBorder="1" applyAlignment="1">
      <alignment horizontal="center"/>
    </xf>
    <xf numFmtId="0" fontId="13" fillId="6" borderId="1" xfId="0" applyFont="1" applyFill="1" applyBorder="1" applyAlignment="1">
      <alignment vertical="top" wrapText="1"/>
    </xf>
    <xf numFmtId="0" fontId="15" fillId="6" borderId="1" xfId="5" applyFont="1" applyFill="1" applyBorder="1" applyAlignment="1">
      <alignment horizontal="center"/>
    </xf>
    <xf numFmtId="49" fontId="15" fillId="0" borderId="1" xfId="0" applyNumberFormat="1" applyFont="1" applyBorder="1"/>
    <xf numFmtId="0" fontId="13" fillId="0" borderId="1" xfId="0" applyFont="1" applyBorder="1" applyAlignment="1">
      <alignment horizontal="center" vertical="center"/>
    </xf>
    <xf numFmtId="49" fontId="13" fillId="0" borderId="1" xfId="0" applyNumberFormat="1" applyFont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49" fontId="16" fillId="0" borderId="1" xfId="0" applyNumberFormat="1" applyFont="1" applyBorder="1" applyAlignment="1">
      <alignment vertical="center"/>
    </xf>
    <xf numFmtId="0" fontId="13" fillId="6" borderId="1" xfId="0" applyFont="1" applyFill="1" applyBorder="1"/>
    <xf numFmtId="14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3" fontId="14" fillId="0" borderId="1" xfId="0" applyNumberFormat="1" applyFont="1" applyBorder="1" applyAlignment="1">
      <alignment horizontal="center"/>
    </xf>
    <xf numFmtId="14" fontId="17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vertical="center"/>
    </xf>
    <xf numFmtId="3" fontId="17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15" fillId="6" borderId="1" xfId="0" applyFont="1" applyFill="1" applyBorder="1"/>
    <xf numFmtId="14" fontId="13" fillId="0" borderId="1" xfId="5" applyNumberFormat="1" applyFont="1" applyBorder="1" applyAlignment="1">
      <alignment horizontal="center"/>
    </xf>
    <xf numFmtId="0" fontId="13" fillId="0" borderId="1" xfId="5" applyFont="1" applyBorder="1"/>
    <xf numFmtId="0" fontId="13" fillId="0" borderId="1" xfId="5" applyFont="1" applyBorder="1" applyAlignment="1">
      <alignment horizontal="center"/>
    </xf>
    <xf numFmtId="14" fontId="15" fillId="0" borderId="1" xfId="0" applyNumberFormat="1" applyFont="1" applyBorder="1" applyAlignment="1">
      <alignment horizontal="left"/>
    </xf>
    <xf numFmtId="0" fontId="13" fillId="6" borderId="1" xfId="5" applyFont="1" applyFill="1" applyBorder="1"/>
    <xf numFmtId="0" fontId="13" fillId="0" borderId="1" xfId="0" applyFont="1" applyBorder="1"/>
    <xf numFmtId="3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70" fontId="15" fillId="0" borderId="1" xfId="3" applyNumberFormat="1" applyFont="1" applyBorder="1" applyAlignment="1">
      <alignment horizontal="center"/>
    </xf>
    <xf numFmtId="170" fontId="13" fillId="0" borderId="1" xfId="3" applyNumberFormat="1" applyFont="1" applyBorder="1" applyAlignment="1">
      <alignment horizontal="center"/>
    </xf>
    <xf numFmtId="14" fontId="15" fillId="0" borderId="1" xfId="0" applyNumberFormat="1" applyFont="1" applyBorder="1"/>
    <xf numFmtId="49" fontId="13" fillId="6" borderId="1" xfId="0" applyNumberFormat="1" applyFont="1" applyFill="1" applyBorder="1" applyAlignment="1">
      <alignment horizontal="left"/>
    </xf>
    <xf numFmtId="0" fontId="16" fillId="6" borderId="1" xfId="0" applyFont="1" applyFill="1" applyBorder="1" applyAlignment="1">
      <alignment vertical="center"/>
    </xf>
    <xf numFmtId="14" fontId="16" fillId="0" borderId="1" xfId="0" applyNumberFormat="1" applyFont="1" applyBorder="1" applyAlignment="1">
      <alignment horizontal="center" vertical="center"/>
    </xf>
    <xf numFmtId="0" fontId="84" fillId="6" borderId="1" xfId="0" applyFont="1" applyFill="1" applyBorder="1" applyAlignment="1">
      <alignment vertical="top" wrapText="1"/>
    </xf>
  </cellXfs>
  <cellStyles count="6">
    <cellStyle name="Čárka" xfId="1" builtinId="3"/>
    <cellStyle name="Excel Built-in Normal" xfId="2" xr:uid="{00000000-0005-0000-0000-000031000000}"/>
    <cellStyle name="Milliers 2" xfId="3" xr:uid="{00000000-0005-0000-0000-000032000000}"/>
    <cellStyle name="Milliers 28" xfId="4" xr:uid="{00000000-0005-0000-0000-000033000000}"/>
    <cellStyle name="Normal_Total expenses by date" xfId="5" xr:uid="{00000000-0005-0000-0000-000034000000}"/>
    <cellStyle name="Normální" xfId="0" builtinId="0"/>
  </cellStyles>
  <dxfs count="8">
    <dxf>
      <numFmt numFmtId="167" formatCode="#,##0.00_ ;[Red]\-#,##0.00\ "/>
    </dxf>
    <dxf>
      <numFmt numFmtId="167" formatCode="#,##0.00_ ;[Red]\-#,##0.00\ "/>
    </dxf>
    <dxf>
      <numFmt numFmtId="167" formatCode="#,##0.00_ ;[Red]\-#,##0.00\ "/>
    </dxf>
    <dxf>
      <numFmt numFmtId="167" formatCode="#,##0.00_ ;[Red]\-#,##0.00\ "/>
    </dxf>
    <dxf>
      <numFmt numFmtId="167" formatCode="#,##0.00_ ;[Red]\-#,##0.00\ "/>
    </dxf>
    <dxf>
      <numFmt numFmtId="167" formatCode="#,##0.00_ ;[Red]\-#,##0.00\ "/>
    </dxf>
    <dxf>
      <numFmt numFmtId="167" formatCode="#,##0.00_ ;[Red]\-#,##0.00\ "/>
    </dxf>
    <dxf>
      <numFmt numFmtId="167" formatCode="#,##0.00_ ;[Red]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1.xml"/><Relationship Id="rId30" Type="http://schemas.openxmlformats.org/officeDocument/2006/relationships/pivotCacheDefinition" Target="pivotCache/pivotCacheDefinition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374650</xdr:colOff>
      <xdr:row>0</xdr:row>
      <xdr:rowOff>6350</xdr:rowOff>
    </xdr:from>
    <xdr:to>
      <xdr:col>8</xdr:col>
      <xdr:colOff>405130</xdr:colOff>
      <xdr:row>48</xdr:row>
      <xdr:rowOff>7620</xdr:rowOff>
    </xdr:to>
    <xdr:pic>
      <xdr:nvPicPr>
        <xdr:cNvPr id="2" name="Image 1" descr="Relevé bancaire mars 202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650" y="6350"/>
          <a:ext cx="6431280" cy="88404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6350</xdr:rowOff>
    </xdr:from>
    <xdr:to>
      <xdr:col>9</xdr:col>
      <xdr:colOff>118745</xdr:colOff>
      <xdr:row>54</xdr:row>
      <xdr:rowOff>120650</xdr:rowOff>
    </xdr:to>
    <xdr:pic>
      <xdr:nvPicPr>
        <xdr:cNvPr id="2" name="Image 1" descr="Rapprochement bancaire Mars 2026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6350"/>
          <a:ext cx="7313295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6350</xdr:rowOff>
    </xdr:from>
    <xdr:to>
      <xdr:col>9</xdr:col>
      <xdr:colOff>118745</xdr:colOff>
      <xdr:row>54</xdr:row>
      <xdr:rowOff>120650</xdr:rowOff>
    </xdr:to>
    <xdr:pic>
      <xdr:nvPicPr>
        <xdr:cNvPr id="2" name="Image 1" descr="Arreté de caisse Mars 2026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6350"/>
          <a:ext cx="7313295" cy="100584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LL" refreshedDate="46122.936145833301" createdVersion="5" refreshedVersion="5" minRefreshableVersion="3" recordCount="523" xr:uid="{00000000-000A-0000-FFFF-FFFF00000000}">
  <cacheSource type="worksheet">
    <worksheetSource ref="A1:L1048576" sheet="Data"/>
  </cacheSource>
  <cacheFields count="12">
    <cacheField name="Date" numFmtId="0">
      <sharedItems containsNonDate="0" containsDate="1" containsString="0" containsBlank="1" minDate="2026-03-01T00:00:00" maxDate="2026-03-31T00:00:00" count="25">
        <d v="2026-03-01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6-03-16T00:00:00"/>
        <d v="2026-03-17T00:00:00"/>
        <d v="2026-03-18T00:00:00"/>
        <d v="2026-03-19T00:00:00"/>
        <d v="2026-03-20T00:00:00"/>
        <d v="2026-03-23T00:00:00"/>
        <d v="2026-03-24T00:00:00"/>
        <d v="2026-03-25T00:00:00"/>
        <d v="2026-03-26T00:00:00"/>
        <d v="2026-03-27T00:00:00"/>
        <d v="2026-03-28T00:00:00"/>
        <d v="2026-03-30T00:00:00"/>
        <d v="2026-03-31T00:00:00"/>
        <m/>
      </sharedItems>
    </cacheField>
    <cacheField name="Details" numFmtId="0">
      <sharedItems containsBlank="1" count="429">
        <s v="Achat de carte de credit Orange facture n°OCI-ABMALL.010.005486"/>
        <s v="Mission:1 Bureau-Yopougon lieu d'op"/>
        <s v="Mission:1 Nourriture"/>
        <s v="Mission:1 Hotel"/>
        <s v="Mission:1 Hotel Miel(op)-Domicile"/>
        <s v="Bureau-UCT"/>
        <s v="UCT-bureau"/>
        <s v="Mission 1:domicile-adjame"/>
        <s v="Mission 1:adjame-jacqueville"/>
        <s v="Mission 1:nourriture"/>
        <s v="Mission 1:gare-marche"/>
        <s v="Mission 1:jacqueville-addah"/>
        <s v="Mission 1:addah-jacqueville"/>
        <s v="Mission 1:gare-gare abidjan"/>
        <s v="Mission 1:gare A-carrefour"/>
        <s v="Mission 1:carrefour-plage"/>
        <s v="Mission 1:plage-gare A"/>
        <s v="Mission 1:GARE A-abidjan"/>
        <s v="Mission 1:yopougon-domicile"/>
        <s v="Location de VAN matricule Toyota Hiace 838 WWCI01"/>
        <s v="Location Renault Oroch Immatriculée D481362"/>
        <s v="Location Renault Oroch Immatriculée D482541"/>
        <s v="Bingerville-Yopougon"/>
        <s v="UCT-Bingerville"/>
        <s v="Nourriture"/>
        <s v="Achat de boisson pour 2 UCT pendant l'Operation"/>
        <s v="Bonus Equipe Op du 03 Mars 2026"/>
        <s v="Domicile - BAE"/>
        <s v="Chambre Equipe 1 Opération"/>
        <s v="Boisson UCT Op"/>
        <s v="UCT - Domicile"/>
        <s v="Domicile - UCT"/>
        <s v="Mission:1 Domicile-Yopougon lieu d'op"/>
        <s v="Reglement facture d'eau du bureau Octobre Novembre Decembre 2025"/>
        <s v="Achat de carburant véhicule Van 838WW01"/>
        <s v="Achat de carburant véhicule D48 1362"/>
        <s v="Achat de carburant véhicule D48 254"/>
        <s v="Gonzague-Yopougon BAE"/>
        <s v="UCT-Riviera 2"/>
        <s v="Riviera 2- Gare de BassamTreichville"/>
        <s v="Gare de Bassam-Abobo"/>
        <s v="Abobo-Gonzague"/>
        <s v="Nourriture et boissons UCT"/>
        <s v="Missin01:domicle-gare"/>
        <s v="Missin01:abidjan-san pedro"/>
        <s v="Missin01:nourriture"/>
        <s v="Missin01:recheche d hotel"/>
        <s v="Conso UCT"/>
        <s v="Conso MINEF"/>
        <s v="Achat de nourriture et eau pour detenu"/>
        <s v="Domicile - Yopougon BAE"/>
        <s v="Achat de boissons pendant op"/>
        <s v="Frais d'envoi wave à E87"/>
        <s v="Frais d'envoi wave à E04"/>
        <s v="Frais d'envoi wave à E15"/>
        <s v="Bureau - UCT"/>
        <s v="UCT- Bureau"/>
        <s v="Gonzague-UCT"/>
        <s v="UCT-Gonzague"/>
        <s v="Missin01:hotel"/>
        <s v="Missin01:san pedro-gbabiadji "/>
        <s v="Missin01:recherche d Hotel"/>
        <s v="Missin01:gbabiadji - brobonou "/>
        <s v="Missin01:brobonou - gbabiadji "/>
        <s v="Mission 01 : Achat de nourriture pour cible"/>
        <s v="Mission:2 Domicile-Koumassi"/>
        <s v="Mission:2 Achat conso cible(Nourriture et boissons)"/>
        <s v="Mission:2 Frais transport cible"/>
        <s v="Mission:2 Koumassi-Domicile"/>
        <s v="Missin01:gbabiadji - soubre"/>
        <s v="Missin01:Achat de nourrriture pour cible"/>
        <s v="Missin01:recherche  d hotel"/>
        <s v="Missin01: Transport Local"/>
        <s v="Mission:2: Domicile-Port d'Abidjan"/>
        <s v="Mission:2 Achat conso pour informateur"/>
        <s v="Mission:2 Crédit appel pour informateur"/>
        <s v="Mission:2 Quai 17-Port de peche"/>
        <s v="Mission:2 Port de peche -Domicile"/>
        <s v="Bureau - agence wave"/>
        <s v="Agence wave - Bureau"/>
        <s v="Frais d'envoi wave E87"/>
        <s v="Missin01:ABidjan-soubre "/>
        <s v="Missin01:gare -domicle"/>
        <s v="Pôle Pénal - Domicile"/>
        <s v="Achat de Micro Onde"/>
        <s v="Achat de carte de credit Orange facture n°OCI-ABMALL.014.003012"/>
        <s v="Achat electricité bureau"/>
        <s v="Bureau- agence wave "/>
        <s v="Achat de livre ( Cadeau de fete de femmes ) "/>
        <s v="Ventilateur Atl ref Atlvent"/>
        <s v="Huile Dinor"/>
        <s v="Oeuf Dream Coq"/>
        <s v="Huile Dinor SARLU"/>
        <s v="Sucre Roux Sucaf/Ivoir"/>
        <s v="Tomate Conc Top Chef 370 GR"/>
        <s v="Farine GMA Patissiere 1kg"/>
        <s v="The Hypertension 20 "/>
        <s v="The Kinkeliba Nature citron"/>
        <s v="Mayo Aromate 25ML"/>
        <s v="Mayo Aromate 12ML"/>
        <s v="Quaker maman"/>
        <s v="Lait bonnet Rouge Bleu 150 G"/>
        <s v="Yaourt Dolait Fraise"/>
        <s v="Yaourt Dolait Vanille"/>
        <s v="Savon Blanco 370 G"/>
        <s v="Savon Blanco 270 G"/>
        <s v="Savon Masrsilia 240G"/>
        <s v="Bad Signal Triple Protection "/>
        <s v="Adaptateur Grand couleur"/>
        <s v="Bisc Delice Fourre Lait 30G"/>
        <s v="Mission 2: Domicile -adjame "/>
        <s v="Mission 2: abidjan-agboville"/>
        <s v="Mission2:nourriture"/>
        <s v="Mission2:rond point rail"/>
        <s v="Mission2:marche-rond point"/>
        <s v="Mission2:rond point -gare"/>
        <s v="Mission2:agboville-abidjan"/>
        <s v="Mission2:yopougon-domicile"/>
        <s v="Mission2:Achat  de nourriture pour cible"/>
        <s v="Bureau- WCF "/>
        <s v="WCF- Banque "/>
        <s v="Banque - Bureau"/>
        <s v="Mouchoire 5X300"/>
        <s v="Dallas papier hygenique 2X1000"/>
        <s v="Flora papier hygenique"/>
        <s v="The victoria 4"/>
        <s v="Javel"/>
        <s v="Liquide vaiselles"/>
        <s v="Liquide vaiselles 2"/>
        <s v="Liquide vaiselle vinaigre "/>
        <s v="Eponge des assiettes"/>
        <s v="Sucre "/>
        <s v="Liquide vaiselles citron"/>
        <s v="Top clean "/>
        <s v="Insecticides  2"/>
        <s v="Lessive arc vert"/>
        <s v="Tampon a laine "/>
        <s v="Savon lessive "/>
        <s v="Cheque n° 9548188 Reglement  Impôt sur salaire et FDFP du mois de septembre 2025 Comptable WCF"/>
        <s v="Cheque n° 9548188 Reglement Impôt sur salaire et FDFP du mois de septembre 2025 ,Equipe EAGLE : Jean Jacques"/>
        <s v="Cheque n° 9548188 Reglement Impôt sur salaire et FDFP du mois de septembre 2026 ,Equipe EAGLE : Annick,Agnes,Marie"/>
        <s v="Cheque n° 9548188 Reglement Impôt sur salaire et FDFP du mois de septembre 2027 ,Equipe EAGLE : Maxime"/>
        <s v="Cheque n° 9548188 Reglement Impôt sur salaire et FDFP du mois de septembre 2028 ,Equipe EAGLE : Roxane"/>
        <s v="Cheque n° 9548188 Reglement Impôt sur salaire et FDFP du mois de septembre 2028 ,Equipe EAGLE : E04,E15,E77,E87"/>
        <s v="Cheque n° 9548188 ,Reglement CNPS du mois de septembre 2025 de DIBI MONIQUE"/>
        <s v="Cheque n°9548188 ,Reglement CNPS du mois de septembre 2025 Equipe Eagle : Jean Jacques"/>
        <s v="Cheque n°9548188 ,Reglement CNPS du mois de septembre 2025 Equipe Eagle : Annick ,Agnes,Marie"/>
        <s v="Cheque n°9548188 ,Reglement CNPS du mois de septembre 2025 Equipe Eagle : Maxime"/>
        <s v="Cheque n°9548188 ,Reglement CNPS du mois de septembre 2025 Equipe Eagle : Roxane"/>
        <s v="Cheque n°9548188 ,Reglement CNPS du mois de septembre 2025 Equipe Eagle : E04,E15,E77,E87"/>
        <s v="Cheque n° 9548188 ,Reglement CMU du mois de septembre 2025 Comptable WCF"/>
        <s v="Cheque n° 9548188 ,Reglement CMU du mois de septembre 2025 Equipe Eagle : Jean Jacques"/>
        <s v="Cheque n° 9548188 ,Reglement CMU du mois de septembre 2025 Equipe Eagle : Annick,Agnes,Marie"/>
        <s v="Cheque n° 9548188 ,Reglement CMU du mois de septembre 2025 Equipe Eagle : Roxane"/>
        <s v="Cheque n° 9548188 ,Reglement CMU du mois de septembre 2025 Equipe Eagle : Maxime"/>
        <s v="Cheque n° 9548188 ,Reglement CMU du mois de septembre 2025 Equipe Eagle : E04,E15,E77,E87"/>
        <s v="Cheque n°9548188 Virement salaire du mois d'octobre 2025 Comptable WCF"/>
        <s v="Cheque n°9548188 ,Reglement Impôt sur salaire et FDFP du mois d'octobre 2025 Comptable WCF"/>
        <s v="Cheque n° 9548188 ,Reglement Impôt sur salaire et FDFP du mois d'octobre 2025 employé Eagle: Jean Jacques"/>
        <s v="Cheque n° 9548188 ,Reglement Impôt sur salaire et FDFP du mois d'octobre 2025 employé Eagle : Annick,Agnes,Marie"/>
        <s v="Cheque n° 9548188 ,Reglement Impôt sur salaire et FDFP du mois d'octobre 2025 employé Eagle :Maxime"/>
        <s v="Cheque n° 9548188 ,Reglement Impôt sur salaire et FDFP du mois d'octobre 2025 employé Eagle : Roxane"/>
        <s v="Cheque n° 9548188 ,Reglement Impôt sur salaire et FDFP du mois d'octobre 2025 employé Eagle : E04,E15,E77, E87"/>
        <s v="Cheque n° 9548188 ,Reglement CNPS du mois d'octobre 2025 Comptable WCF"/>
        <s v="Cheque n° 9548188,Reglement CNPS du mois d'octobre 2025 Equipe Eagle : Jean Jacques"/>
        <s v="Cheque n° 9548188,Reglement CNPS du mois d'octobre 2025 Equipe Eagle : Annick,Agnes,Marie"/>
        <s v="Cheque n° 9548188,Reglement CNPS du mois d'octobre 2025 Equipe Eagle : Maxime"/>
        <s v="Cheque n° 9548188,Reglement CNPS du mois d'octobre 2025 Equipe Eagle : Roxane"/>
        <s v="Cheque n° 9548188,Reglement CNPS du mois d'octobre 2025 Equipe Eagle : E04,E15,E77,E87"/>
        <s v="Cheque n° 9548188,Reglement CMU du mois d'octobre 2025 Comptable WCF"/>
        <s v="Cheque n° 9548188 , Reglement CMU du mois d'octobre 2025 Equipe EAGLE mois de Octobre 2026 : Jean Jacques"/>
        <s v="Cheque n° 9548188 , Reglement CMU du mois d'octobre 2025 Equipe EAGLE mois de Octobre 2026 :Annick ,Agnes,Marie"/>
        <s v="Cheque n° 9548188 , Reglement CMU du mois d'octobre 2025 Equipe EAGLE mois de Octobre 2026 : Roxane"/>
        <s v="Cheque n° 9548188 , Reglement CMU du mois d'octobre 2025 Equipe EAGLE mois de Octobre 2026 : Maxime"/>
        <s v="Cheque n° 9548188 , Reglement CMU du mois d'octobre 2025 Equipe EAGLE mois de Octobre 2026 : E04,E15,E77,E87"/>
        <s v="Cheque n°9548188,Virement salaire du mois de novembre 2025 de Comptable WCF"/>
        <s v="Cheque n°9548188 , Reglement Impôt sur salaire et FDFP du mois de novembre 2025 Comptable WCF"/>
        <s v="Cheque n°9548188 , Reglement Impôt sur salaire et FDFP du mois de novembre 2025 Equipe EAGLE :  Jean Jacques"/>
        <s v="Cheque n°9548188 , Reglement Impôt sur salaire et FDFP du mois de novembre 2026 Equipe EAGLE : Annick,Agnes,Marie"/>
        <s v="Cheque n°9548188 , Reglement Impôt sur salaire et FDFP du mois de novembre 2027 Equipe EAGLE : Maxime"/>
        <s v="Cheque n°9548188 , Reglement Impôt sur salaire et FDFP du mois de novembre 2028 Equipe EAGLE : Roxane"/>
        <s v="Cheque n°9548188 , Reglement Impôt sur salaire et FDFP du mois de novembre 2029 Equipe EAGLE : E04,E15,E77,E87"/>
        <s v="Cheque n° 9548188,Reglement CNPS du mois de novembre 2025 Comptable WCF"/>
        <s v="Cheque n°9548188 ,Reglement CNPS du mois de novembre 2025 Equipe EAGLE : Jean Jacques"/>
        <s v="Cheque n°9548188 ,Reglement CNPS du mois de novembre 2025 Equipe EAGLE : Annick ,Agnes,Marie"/>
        <s v="Cheque n°9548188 ,Reglement CNPS du mois de novembre 2025 Equipe EAGLE : Maxime"/>
        <s v="Cheque n°9548188 ,Reglement CNPS du mois de novembre 2025 Equipe EAGLE : Roxane"/>
        <s v="Cheque n°9548188 ,Reglement CNPS du mois de novembre 2025 Equipe EAGLE : E04,E15,E77,E87"/>
        <s v="Cheque n° 9548188 ,Reglement CMU du mois de novembre 2025 de Comptable WCF"/>
        <s v="Cheque n° 9548188 ,Reglement CMU du mois de novembre 2025 Equipe EAGLE :Jean Jacques"/>
        <s v="Cheque n° 9548188 ,Reglement CMU du mois de novembre 2026 Equipe EAGLE : Annick,Agnes,Marie"/>
        <s v="Cheque n° 9548188 ,Reglement CMU du mois de novembre 2027 Equipe EAGLE : Maxime"/>
        <s v="Cheque n° 9548188 ,Reglement CMU du mois de novembre 2028 Equipe EAGLE : Roxane"/>
        <s v="Cheque n° 9548188 ,Reglement CMU du mois de novembre 2029 Equipe EAGLE : E04,E15,E77,E87"/>
        <s v="Cheque n° 9548188,Virement salaire du mois de décembre 2025 Comptable WCF"/>
        <s v="Salaire mois de Décembre 2025 Jean Jacques"/>
        <s v="Salaire mois de Décembre 2025 Agnes"/>
        <s v="Virement salaire mois de Janvier 2026 : Jean Jacques"/>
        <s v="Virement salaire mois de Janvier 2026 : Annick"/>
        <s v="Virement salaire mois de Janvier  2026 : Agnes"/>
        <s v="Virement salaire mois de Janvier 2026 : Maxime"/>
        <s v="Virement salaire mois de Janvier  2026 : Roxane"/>
        <s v="Virement salaire mois de Janvier  2026 : Marie"/>
        <s v="Virement salaire mois de Janvier  2026 : E04"/>
        <s v="Virement salaire mois de Janvier 2026 : E15"/>
        <s v="Virement salaire mois de Janvier  2026 : E77"/>
        <s v="Virement salaire mois de Janvier 2026 : E87"/>
        <s v="Virement salaire mois de Février 2026 : Jean Jacques"/>
        <s v="Virement salaire mois de Février 2026 : Annick"/>
        <s v="Virement salaire mois de Février 2026 : Agnes"/>
        <s v="Virement salaire mois de Février 2026 : Maxime"/>
        <s v="Virement salaire mois de Février 2026 : Roxane"/>
        <s v="Virement salaire mois de Février 2026 : Marie"/>
        <s v="Virement salaire mois de Février 2026 : E04"/>
        <s v="Virement salaire mois de Février 2026 : E15"/>
        <s v="Virement salaire mois de Février 2026 : E77"/>
        <s v="Virement salaire mois de Février 2026 : E87"/>
        <s v="Virement  Bancaire Prime  2025 : Jean Jacques"/>
        <s v="Virement  Bancaire Prime  2025 : Annick"/>
        <s v="Virement  Bancaire Prime  2025 : Agnes"/>
        <s v="Virement  Bancaire Prime  2025 : Maxime"/>
        <s v="Virement  Bancaire Prime  2025 : Roxane"/>
        <s v="Virement  Bancaire Prime  2025 : Marie"/>
        <s v="Virement  Bancaire Prime  2025 : E04"/>
        <s v="Virement  Bancaire Prime  2025 : E15"/>
        <s v="Virement  Bancaire Prime  2025 : E77"/>
        <s v="Virement  Bancaire Prime  2025 : E87"/>
        <s v="Frais divers virement"/>
        <s v="Reglement loyer mois de Mars 2026"/>
        <s v="Yopougon - Pôle Pénal"/>
        <s v="Pôle Pénal - Yopougon"/>
        <s v="Frais d'envoi"/>
        <s v="Bonus Opération"/>
        <s v="Achat de carte de credit Orange facture n°OCI-ABMALL.010.005659"/>
        <s v="Bonus Equipe OP Yopugon du 03/03/2026"/>
        <s v="Reglement Internet facture n°OCI ABMALL 018 .004129"/>
        <s v="Bureau- super marche"/>
        <s v="Super marché - Bureau"/>
        <s v="Bonus op Yopougon du 03/03/2026"/>
        <s v="Bonus MINEF op Yopougon du 03/03/2026"/>
        <s v="Bonus MINEF op Agboville du 18/12/2026"/>
        <s v="Bonus équipe OP Yopougon du 03/03/2026"/>
        <s v="Bureau-Angré (Carrefour Angré carrefour Opera )"/>
        <s v="Angré -bureau"/>
        <s v="Mission 3:Bureau-yopougon"/>
        <s v="Mission 3:yopougon-domicile"/>
        <s v="Mission 3:Achat de jus pour cible"/>
        <s v="Achat d'ampoule"/>
        <s v="Réparation d'écran de téléphone"/>
        <s v="Mission 4:bureau-yop maroc"/>
        <s v="Mission 4:yop maroc-domicile"/>
        <s v="Mission 4: Achat de nourriture pour cible"/>
        <s v="Achat de deux sacs-à-main"/>
        <s v="Bonus Agents UCT Op Yopougon du 03/03/2026"/>
        <s v="Bureau-DPFE"/>
        <s v="DPFE-Gonzague"/>
        <s v="CHU- Treincheville - bureau infirmier"/>
        <s v="Bureau - CHU Treichville"/>
        <s v="CHUCocody - Bureau"/>
        <s v="Bureau- Cocody"/>
        <s v="Bureau - Wcf"/>
        <s v="Frais d'envoi à Antonia"/>
        <s v="Bureau-WCF"/>
        <s v="Mission:3 Domicile-gare"/>
        <s v="Mission:3 Abj-Agni"/>
        <s v="Mission:3 Gare-Hotel(course)"/>
        <s v="Mission:3 Hotel"/>
        <s v="Mission:3 Nourriture"/>
        <s v="Mission:3 Frais transport cible"/>
        <s v="Mission:3 Hotel-Resto"/>
        <s v="Mission:3 Resto-Hotel"/>
        <s v="Achat de journaux"/>
        <s v="WCF-Gonzague"/>
        <s v="L'inter (presse ecrite)"/>
        <s v="Allo police (presse ecrite)"/>
        <s v="Soir info (presse ecrite)"/>
        <s v="Le jour plus (Presse ecrite)"/>
        <s v="Le matin (presse ecrite)"/>
        <s v="L'Avenir (presse ecrite)"/>
        <s v="Le Quotidien (presse ecrite)"/>
        <s v="Notre voie (presse en ligne)"/>
        <s v="Radio voix esperance (Radio)"/>
        <s v="Linfodrome (Presse en ligne)"/>
        <s v="Lemeridien.net(Presse en ligne)"/>
        <s v="Ovajabmedia (Presse en ligne)"/>
        <s v="Worldcanal (Presse en ligne)"/>
        <s v="Fratmat.info(Presse en ligne)"/>
        <s v="Lemandaexpress (Presse en ligne)"/>
        <s v="Educarriere.com (presse en ligne)"/>
        <s v="Ivoire.ci (presse en ligne)"/>
        <s v="Ovajabmedia.net (presse en ligne)"/>
        <s v="Linfoexpress (presse en ligne)"/>
        <s v="Ivoireopinion (presse en ligne)"/>
        <s v="Ladiplomatique (presse en ligne)"/>
        <s v="Ivoiremation.com(presse en ligne)"/>
        <s v="Abidjantv(presse en ligne)"/>
        <s v="Mission 1 : domicile - Gare"/>
        <s v="Mission 1 : Abidjan - Aboisso"/>
        <s v="Mission 1 : Aboisso - Noé"/>
        <s v="Mission 1 : gare - hotel"/>
        <s v="Mission 1 : hotel - restaurant"/>
        <s v="Mission 1 : restaurant - hotel"/>
        <s v="Mission 1 : hotel"/>
        <s v="Mission 1 : nourriture "/>
        <s v="Mission 5:domicile-adjame"/>
        <s v="Mission 5:nourriture"/>
        <s v="Mission 5:hotel"/>
        <s v="Mission 5:abidjan-ouangolo"/>
        <s v="Mission 5:gare-hotel"/>
        <s v="Mission 5:hotel-resto"/>
        <s v="Mission 5:resto-hotel"/>
        <s v="WCF-domicile"/>
        <s v="Achat de Multiprise pour le service Comptabilité"/>
        <s v="Mission:3 Hotel-Gare"/>
        <s v="Mission:3 Agni-Badukrom"/>
        <s v="Mission:3 Gare badukro-Wembley"/>
        <s v="Mission:3 Achat conso cible(boissons et nourriture)"/>
        <s v="Mission:3 Crédit appel cible"/>
        <s v="Mission:3 Maquis Wembley-Gare"/>
        <s v="Mission:3 Badukrom-Agni"/>
        <s v="Mission:3 Gare-Hotel"/>
        <s v="Mission 1 : hotel - gare"/>
        <s v="Mission 1 : noé - allakro"/>
        <s v="Mission  1 : Allakro - Noé"/>
        <s v="Mission 1 : gare - Centre ville"/>
        <s v="Mission 1 : centre ville - Chez ib"/>
        <s v="Mission 1 : Chez ib - hotel"/>
        <s v="Mission 1 :nourriture"/>
        <s v="Mission 1 : boissons"/>
        <s v="Mission 5:hotel-marche"/>
        <s v="Mission 5:marche-connexion "/>
        <s v="Mission 5connexion-hotel "/>
        <s v="Missin02:domicle-gare "/>
        <s v="Missin02:abidjan - odienne"/>
        <s v="Mission 02 : Hotel"/>
        <s v="Missin02:recheche d hotel"/>
        <s v="Mission 02 : Nourriture "/>
        <s v="Mission:3 Hotel-Corridor"/>
        <s v="Mission:3 Corridor Agni-Koun Fao"/>
        <s v="Mission:3 Local transport"/>
        <s v="Mission:3 Koun Fao-Agni"/>
        <s v="Achat de store pour le bureau de L'Assistant cordinateur"/>
        <s v="Bureau -Riviera 2"/>
        <s v="Mission 1 : Noé - Aboisso"/>
        <s v="Mission 1 : Aboisso - Samo"/>
        <s v="Mission 1 : Samo - Adiaké"/>
        <s v="Mission 1 : gare - Marché"/>
        <s v="Mission 1 : Marché - Carrefour kayser "/>
        <s v="Mission 1 : Carrefour kayser - Centre ville"/>
        <s v="Mission 1 : Centre ville - Sortie de ville"/>
        <s v="Mission 1 : Sortie de ville - hotel"/>
        <s v="Mission 1 : Achat de Boisson "/>
        <s v="Mission 5:hotel-gare"/>
        <s v="Mission 5:gare -sous bois 1"/>
        <s v="Mission 5:sous bois 1-zouglou"/>
        <s v="Mission 5:zouglou-hotel de ville"/>
        <s v="Mission 5:hotel de ville-marche"/>
        <s v="Mission 5:marche-station"/>
        <s v="Mission 5:satation-koko"/>
        <s v="Mission 5:koko-gare"/>
        <s v="Mission 5:gare-connexion"/>
        <s v="Mission 5:connexion-hotel"/>
        <s v="Mission 5:hotel-connexion"/>
        <s v="Mission 5:connexion-marche"/>
        <s v="Mission 5:marche-resto"/>
        <s v="Missin02:hotel -gare"/>
        <s v="Missin02:Odienne -tieme"/>
        <s v="Missin02:tieme - odienee"/>
        <s v="Missin02:gare-hotel"/>
        <s v="Mission 02 : Nourriture"/>
        <s v="Missin02:Hotel"/>
        <s v="Missin02:Achat de nourriture pour cible"/>
        <s v="Mission:3 Agni-Abj"/>
        <s v="Mission:Abj Anyama-Domicile"/>
        <s v="Mission 1 : hotel - Carrefour savane"/>
        <s v="Mission 1 : Carrefour savane - Atchiman"/>
        <s v="Mission 1 : Atchiman - hotel"/>
        <s v="Mission 1 : Adiaké - Samo"/>
        <s v="Mission 1 : Samo - Abidjan"/>
        <s v="Mission 1 : Treichville - domicile"/>
        <s v="Mission 1 : nourriture"/>
        <s v="Mission 5:gare-abidjan"/>
        <s v="Mission 5:n'dotre-domicile"/>
        <s v="Mission 5:Achat de nourriture pour cible"/>
        <s v="Missin02:Odienne -sanafredoudou"/>
        <s v="Missin02:Nourriture"/>
        <s v="Missin02:sana - mezela"/>
        <s v="Missin02:transport  local"/>
        <s v="Missin02: Hotel"/>
        <s v="Mission02:Achat de nourriture pour cible"/>
        <s v="Mission02:Hotel"/>
        <s v="Mission02:odienne-abidjan"/>
        <s v="Mission02:transport local"/>
        <s v="Reglement Assurance Santé Cheque n°9548189 : Jean Jacques"/>
        <s v="Reglement Assurance Santé Cheque n°9548190 : Annick,Agnes,Marie"/>
        <s v="Reglement Assurance Santé Cheque n°9548191 : Maxime"/>
        <s v="Reglement Assurance Santé Cheque n°9548192 : Roxane"/>
        <s v="Reglement Assurance Santé Cheque n°9548193 : E04,E15,E77,E87"/>
        <s v="Reglement Assurance Accident Cheque n°9548190 : Jean Jacques"/>
        <s v="Reglement Assurance Accident Cheque n°9548190 : Annick,Agnes,Marie"/>
        <s v="Reglement Assurance Accident Cheque n°9548190 : Maxime"/>
        <s v="Reglement Assurance Accident Cheque n°9548190 : Roxane"/>
        <s v="Reglement Assurance Accident Cheque n°9548190 : E04,E15,E77,E87"/>
        <s v="Achat d'electricité pour le bureau"/>
        <s v="Mission 2 : domicile - gare"/>
        <s v="Mission 2 : Abidjan - Yakro"/>
        <s v="Mission 2 : gare - hotel"/>
        <s v="Mission 2 : hotel - Bolikro"/>
        <s v="Mission 2 : bolikro - hotel"/>
        <s v="Mission 2 : hotel - restaurant"/>
        <s v="Mission 2 : restaurant - hotel"/>
        <s v="Mission 2 : hotel"/>
        <s v="Mission 2 : nourriture"/>
        <s v="Mission 6:domicile-adjame"/>
        <s v="Mission 6:abidjan -fresco"/>
        <s v="Mission 6:nourriture"/>
        <s v="Mission 6:hotel"/>
        <s v="Mission 6:fresco-san pedro"/>
        <s v="Mission 6:gare-hotel"/>
        <s v="Mission 6:hotel-resto"/>
        <s v="Mission 6:resto-hotel"/>
        <s v="Mission 6 : Achat de nourriture pour cible"/>
        <s v="MISSION02:gare-dimicle"/>
        <s v="Domicile-gare"/>
        <s v="Mission02:nourriture"/>
        <s v="Mission02:abidjan - san pedro"/>
        <s v="Mission02:recheche d hotel"/>
        <s v="Agios du 28/02/2026 au 31/03/2026"/>
        <m/>
      </sharedItems>
    </cacheField>
    <cacheField name="Types of expenses" numFmtId="0">
      <sharedItems containsBlank="1" count="19">
        <s v="Telephone"/>
        <s v="Local Transport"/>
        <s v="Travel Subsistence"/>
        <s v="Bonus"/>
        <s v="Rent &amp; Utilities"/>
        <s v="Intercity Transport"/>
        <s v="Jail Visit"/>
        <s v="Transfers Fees"/>
        <s v="Trust Building"/>
        <s v="Personnel"/>
        <s v="Office Materials"/>
        <s v="Bank Fees"/>
        <s v="Internet"/>
        <s v="Services"/>
        <s v="Bonus to media Officier"/>
        <s v="Equipment"/>
        <m/>
        <s v="Personal" u="1"/>
        <s v="Transfer Fees" u="1"/>
      </sharedItems>
    </cacheField>
    <cacheField name="Departement" numFmtId="0">
      <sharedItems containsBlank="1" count="8">
        <s v="Office"/>
        <s v="Management"/>
        <s v="Investigation"/>
        <s v="Media"/>
        <s v="Operation"/>
        <s v="Team Building"/>
        <s v="Legal"/>
        <m/>
      </sharedItems>
    </cacheField>
    <cacheField name="Spent in national currency" numFmtId="0">
      <sharedItems containsString="0" containsBlank="1" containsNumber="1" containsInteger="1" minValue="0" maxValue="825000" count="130">
        <n v="5000"/>
        <n v="10000"/>
        <n v="6000"/>
        <n v="30000"/>
        <n v="4000"/>
        <n v="2500"/>
        <n v="1500"/>
        <n v="500"/>
        <n v="50000"/>
        <n v="40000"/>
        <n v="15000"/>
        <n v="11000"/>
        <n v="45000"/>
        <n v="14000"/>
        <n v="7000"/>
        <n v="12000"/>
        <n v="3000"/>
        <n v="6100"/>
        <n v="2000"/>
        <n v="66000"/>
        <n v="25000"/>
        <n v="300"/>
        <n v="13000"/>
        <n v="7500"/>
        <n v="8000"/>
        <n v="1000"/>
        <n v="3775"/>
        <n v="3550"/>
        <n v="1650"/>
        <n v="650"/>
        <n v="575"/>
        <n v="950"/>
        <n v="540"/>
        <n v="50"/>
        <n v="1200"/>
        <n v="375"/>
        <n v="335"/>
        <n v="240"/>
        <n v="380"/>
        <n v="350"/>
        <n v="200"/>
        <n v="3100"/>
        <n v="1550"/>
        <n v="825"/>
        <n v="600"/>
        <n v="3150"/>
        <n v="58790"/>
        <n v="323249"/>
        <n v="127917"/>
        <n v="72243"/>
        <n v="63235"/>
        <n v="256901"/>
        <n v="38038"/>
        <n v="199749"/>
        <n v="157779"/>
        <n v="68897"/>
        <n v="57127"/>
        <n v="256720"/>
        <n v="400"/>
        <n v="9000"/>
        <n v="201186"/>
        <n v="63279"/>
        <n v="188814"/>
        <n v="194416"/>
        <n v="96078"/>
        <n v="87070"/>
        <n v="387564"/>
        <n v="40383"/>
        <n v="129522"/>
        <n v="199843"/>
        <n v="82918"/>
        <n v="71149"/>
        <n v="330554"/>
        <n v="215984"/>
        <n v="66787"/>
        <n v="162470"/>
        <n v="263742"/>
        <n v="180095"/>
        <n v="42215"/>
        <n v="115501"/>
        <n v="233432"/>
        <n v="211541"/>
        <n v="220704"/>
        <n v="716084"/>
        <n v="447312"/>
        <n v="623096"/>
        <n v="447580"/>
        <n v="332810"/>
        <n v="749756"/>
        <n v="319970"/>
        <n v="145047"/>
        <n v="380695"/>
        <n v="272295"/>
        <n v="292538"/>
        <n v="292742"/>
        <n v="393113"/>
        <n v="619307"/>
        <n v="334620"/>
        <n v="221286"/>
        <n v="92107"/>
        <n v="136189"/>
        <n v="82477"/>
        <n v="52535"/>
        <n v="187890"/>
        <n v="71520"/>
        <n v="86702"/>
        <n v="83105"/>
        <n v="550"/>
        <n v="3850"/>
        <n v="500000"/>
        <n v="3500"/>
        <n v="700"/>
        <n v="22500"/>
        <n v="100000"/>
        <n v="17500"/>
        <n v="17000"/>
        <n v="825000"/>
        <n v="32200"/>
        <n v="2600"/>
        <n v="4500"/>
        <n v="11860"/>
        <n v="129544"/>
        <n v="388632"/>
        <n v="518181"/>
        <n v="34213"/>
        <n v="102639"/>
        <n v="136852"/>
        <n v="39000"/>
        <n v="12113"/>
        <m/>
      </sharedItems>
    </cacheField>
    <cacheField name="Spent in $" numFmtId="0">
      <sharedItems containsString="0" containsBlank="1" containsNumber="1" minValue="0" maxValue="1457.4941700233201" count="130">
        <n v="8.8332980001413297"/>
        <n v="17.666596000282698"/>
        <n v="10.599957600169599"/>
        <n v="52.999788000848"/>
        <n v="7.06663840011307"/>
        <n v="4.4166490000706702"/>
        <n v="2.6499894000423998"/>
        <n v="0.88332980001413297"/>
        <n v="88.332980001413304"/>
        <n v="70.666384001130695"/>
        <n v="26.499894000424"/>
        <n v="19.4332556003109"/>
        <n v="79.499682001272006"/>
        <n v="24.733234400395698"/>
        <n v="12.366617200197901"/>
        <n v="21.199915200339198"/>
        <n v="5.2999788000847996"/>
        <n v="10.7766235601724"/>
        <n v="3.5333192000565301"/>
        <n v="116.599533601866"/>
        <n v="44.166490000706702"/>
        <n v="0.52999788000848003"/>
        <n v="22.9665748003675"/>
        <n v="13.249947000212"/>
        <n v="14.133276800226099"/>
        <n v="1.7666596000282699"/>
        <n v="6.6691399901067099"/>
        <n v="6.2716415801003498"/>
        <n v="2.9149883400466399"/>
        <n v="1.1483287400183699"/>
        <n v="1.0158292700162499"/>
        <n v="1.6783266200268501"/>
        <n v="0.95399618401526398"/>
        <n v="8.8332980001413305E-2"/>
        <n v="2.1199915200339201"/>
        <n v="0.66249735001059995"/>
        <n v="0.59183096600946905"/>
        <n v="0.42399830400678401"/>
        <n v="0.67133064801074105"/>
        <n v="0.61833086000989301"/>
        <n v="0.353331920005653"/>
        <n v="5.4766447600876296"/>
        <n v="2.7383223800438099"/>
        <n v="1.4574941700233199"/>
        <n v="1.0599957600169601"/>
        <n v="5.5649777400890397"/>
        <n v="103.861917885662"/>
        <n v="571.07094904953703"/>
        <n v="225.98579605681601"/>
        <n v="127.628789484842"/>
        <n v="111.71471980778701"/>
        <n v="453.85661790686203"/>
        <n v="67.200197865875197"/>
        <n v="352.88848844604598"/>
        <n v="278.74178503285998"/>
        <n v="121.717546463147"/>
        <n v="100.923962970815"/>
        <n v="453.53685251925702"/>
        <n v="0.706663840011307"/>
        <n v="15.899936400254401"/>
        <n v="355.42717829128702"/>
        <n v="111.79245283018901"/>
        <n v="333.57006571973699"/>
        <n v="343.466892799096"/>
        <n v="169.737121051516"/>
        <n v="153.82305137446099"/>
        <n v="684.69366122535496"/>
        <n v="71.3430146279415"/>
        <n v="228.82128471486101"/>
        <n v="353.05455444844898"/>
        <n v="146.487880715144"/>
        <n v="125.696063882411"/>
        <n v="583.97639742774402"/>
        <n v="381.570207052505"/>
        <n v="117.989894707088"/>
        <n v="287.02918521659302"/>
        <n v="465.94233623065497"/>
        <n v="318.16656066709101"/>
        <n v="74.579535015193301"/>
        <n v="204.05095046286499"/>
        <n v="412.39488375379801"/>
        <n v="373.72093844957999"/>
        <n v="389.90884036463899"/>
        <n v="1265.07667302664"/>
        <n v="790.248039007844"/>
        <n v="1100.79853013921"/>
        <n v="790.72150378065203"/>
        <n v="587.96198148540805"/>
        <n v="1324.56363507879"/>
        <n v="565.27807222104502"/>
        <n v="256.24867500530002"/>
        <n v="672.55847643276104"/>
        <n v="481.05257578969702"/>
        <n v="516.81506607306903"/>
        <n v="517.17546463147505"/>
        <n v="694.49685534591197"/>
        <n v="1094.1046569147099"/>
        <n v="591.15963536145898"/>
        <n v="390.93703625185498"/>
        <n v="162.72171577980399"/>
        <n v="240.59960426825"/>
        <n v="145.70878383153101"/>
        <n v="92.811462087484998"/>
        <n v="331.93767224931099"/>
        <n v="126.351494594022"/>
        <n v="153.17292064165099"/>
        <n v="146.818246060349"/>
        <n v="0.97166278001554696"/>
        <n v="6.8016394601088299"/>
        <n v="883.32980001413296"/>
        <n v="6.1833086000989299"/>
        <n v="1.23666172001979"/>
        <n v="39.749841000636003"/>
        <n v="176.66596000282701"/>
        <n v="30.916543000494698"/>
        <n v="30.0332132004805"/>
        <n v="1457.4941700233201"/>
        <n v="56.886439120910197"/>
        <n v="4.5933149600734904"/>
        <n v="7.9499682001272003"/>
        <n v="20.952582856335201"/>
        <n v="228.86015122606199"/>
        <n v="686.58045367818499"/>
        <n v="915.44943820224705"/>
        <n v="60.4427248957671"/>
        <n v="181.32817468730099"/>
        <n v="241.770899583068"/>
        <n v="68.899724401102404"/>
        <n v="21.399547735142399"/>
        <m/>
      </sharedItems>
    </cacheField>
    <cacheField name="Exchange Rate $" numFmtId="0">
      <sharedItems containsString="0" containsBlank="1" containsNumber="1" minValue="0" maxValue="566.04" count="2">
        <n v="566.04"/>
        <m/>
      </sharedItems>
    </cacheField>
    <cacheField name="Name" numFmtId="0">
      <sharedItems containsBlank="1" count="12">
        <s v="Annick"/>
        <s v="Jean Jacques"/>
        <s v="E04"/>
        <s v="Agnes"/>
        <s v="Maxime"/>
        <s v="E15"/>
        <s v="E77"/>
        <s v="E87"/>
        <s v="Roxane"/>
        <s v="Marie"/>
        <s v="SGBCI"/>
        <m/>
      </sharedItems>
    </cacheField>
    <cacheField name="Receipt" numFmtId="0">
      <sharedItems containsBlank="1" count="58">
        <m/>
        <s v="03/001"/>
        <s v="03/003"/>
        <s v="03/024"/>
        <s v="03/005"/>
        <s v="03/002"/>
        <s v="03/007"/>
        <s v="03/008"/>
        <s v="03/006"/>
        <s v="03/010"/>
        <s v="03/009"/>
        <s v="03/015"/>
        <s v="03/011"/>
        <s v="03/012"/>
        <s v="03/013"/>
        <s v="03/014"/>
        <s v="03/016"/>
        <s v="03/018"/>
        <s v="B03/005"/>
        <s v="B03/001"/>
        <s v="B03/002"/>
        <s v="B03/003"/>
        <s v="B03/004"/>
        <s v="B03/008"/>
        <s v="03/017"/>
        <s v="03/020"/>
        <s v="03/019"/>
        <s v="03/021"/>
        <s v="03/032"/>
        <s v="03/027"/>
        <s v="03/028"/>
        <s v="03/046"/>
        <s v="03/025"/>
        <s v="03/029"/>
        <s v="03/030"/>
        <s v="03/031"/>
        <s v="03/033"/>
        <s v="03/038"/>
        <s v="03/039"/>
        <s v="03/040"/>
        <s v="03/041"/>
        <s v="03/044"/>
        <s v="03/034"/>
        <s v="03/045"/>
        <s v="03/050"/>
        <s v="03/035"/>
        <s v="03/036"/>
        <s v="03/048"/>
        <s v="03/037"/>
        <s v="03/052"/>
        <s v="03/049"/>
        <s v="03/051"/>
        <s v="B03/006"/>
        <s v="B03/007"/>
        <s v="03/057"/>
        <s v="03/054"/>
        <s v="03/055"/>
        <s v="03/056"/>
      </sharedItems>
    </cacheField>
    <cacheField name="Projet" numFmtId="0">
      <sharedItems containsBlank="1" count="2">
        <s v="EAGLE CI"/>
        <m/>
      </sharedItems>
    </cacheField>
    <cacheField name="Donor" numFmtId="0">
      <sharedItems containsBlank="1" count="3">
        <s v="Wildcat 2026"/>
        <s v="Pro wildlife"/>
        <m/>
      </sharedItems>
    </cacheField>
    <cacheField name="Country" numFmtId="0">
      <sharedItems containsBlank="1" count="2">
        <s v="Cote d'Ivoir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LL" refreshedDate="46122.936157407399" createdVersion="5" refreshedVersion="5" minRefreshableVersion="3" recordCount="99" xr:uid="{00000000-000A-0000-FFFF-FFFF01000000}">
  <cacheSource type="worksheet">
    <worksheetSource ref="A1:I1048576" sheet="Cash Mars"/>
  </cacheSource>
  <cacheFields count="9">
    <cacheField name="Date" numFmtId="0">
      <sharedItems containsNonDate="0" containsDate="1" containsString="0" containsBlank="1" minDate="2026-03-01T00:00:00" maxDate="3036-03-09T00:00:00" count="16">
        <d v="2026-03-01T00:00:00"/>
        <d v="2026-03-02T00:00:00"/>
        <d v="2026-03-03T00:00:00"/>
        <d v="2026-03-06T00:00:00"/>
        <d v="2026-03-09T00:00:00"/>
        <d v="3036-03-09T00:00:00"/>
        <d v="2026-03-17T00:00:00"/>
        <d v="2026-03-19T00:00:00"/>
        <d v="2026-03-23T00:00:00"/>
        <d v="2026-03-24T00:00:00"/>
        <d v="2026-03-25T00:00:00"/>
        <d v="2026-03-26T00:00:00"/>
        <d v="2026-03-27T00:00:00"/>
        <d v="2026-03-30T00:00:00"/>
        <d v="2026-03-31T00:00:00"/>
        <m/>
      </sharedItems>
    </cacheField>
    <cacheField name="Detail" numFmtId="0">
      <sharedItems containsBlank="1" count="21">
        <s v="Solde au 28/02/2026"/>
        <s v="Transfert à Maxime"/>
        <s v="Transfert à E87"/>
        <s v="Transfert à E77"/>
        <s v="Transfert à E15"/>
        <s v="Retour en caisse E15"/>
        <s v="Transfert à Agnes"/>
        <s v="Transfert à E04"/>
        <s v="Transfert à Jean Jacques"/>
        <s v="Transfert à  Annick"/>
        <s v="Transfert à Roxane"/>
        <s v="Transfert Annick"/>
        <s v="Transfert à Marie"/>
        <s v="Approv Caisse cheque n°9547959"/>
        <s v="Transfert à Annick"/>
        <s v="Transfert à  Jean Jacques"/>
        <s v="Retour en caisse Roxane"/>
        <s v="Approv Caisse cheque n°9547960"/>
        <s v="Remboursement Guinee"/>
        <s v="Retour a la caisse "/>
        <m/>
      </sharedItems>
    </cacheField>
    <cacheField name="Departement" numFmtId="0">
      <sharedItems containsBlank="1" count="7">
        <m/>
        <s v="Media"/>
        <s v="Investigation"/>
        <s v="Office"/>
        <s v="Management"/>
        <s v="Legal"/>
        <s v="Operation"/>
      </sharedItems>
    </cacheField>
    <cacheField name="Spent" numFmtId="0">
      <sharedItems containsString="0" containsBlank="1" containsNumber="1" containsInteger="1" minValue="0" maxValue="825000" count="45">
        <m/>
        <n v="8000"/>
        <n v="86000"/>
        <n v="36500"/>
        <n v="55000"/>
        <n v="45000"/>
        <n v="50000"/>
        <n v="1100"/>
        <n v="2500"/>
        <n v="32500"/>
        <n v="10000"/>
        <n v="5000"/>
        <n v="15000"/>
        <n v="2000"/>
        <n v="26500"/>
        <n v="30000"/>
        <n v="13000"/>
        <n v="7700"/>
        <n v="20000"/>
        <n v="25000"/>
        <n v="22500"/>
        <n v="4000"/>
        <n v="100000"/>
        <n v="17000"/>
        <n v="825000"/>
        <n v="150000"/>
        <n v="12000"/>
        <n v="125000"/>
        <n v="103000"/>
        <n v="106000"/>
        <n v="128000"/>
        <n v="700000"/>
        <n v="32200"/>
        <n v="5500"/>
        <n v="4500"/>
        <n v="2600"/>
        <n v="6000"/>
        <n v="7000"/>
        <n v="176000"/>
        <n v="49000"/>
        <n v="11860"/>
        <n v="104000"/>
        <n v="105000"/>
        <n v="97000"/>
        <n v="98500"/>
      </sharedItems>
    </cacheField>
    <cacheField name="Received" numFmtId="0">
      <sharedItems containsString="0" containsBlank="1" containsNumber="1" containsInteger="1" minValue="0" maxValue="2000000" count="5">
        <m/>
        <n v="55000"/>
        <n v="2000000"/>
        <n v="9500"/>
        <n v="1700000"/>
      </sharedItems>
    </cacheField>
    <cacheField name="Ballance" numFmtId="0">
      <sharedItems containsString="0" containsBlank="1" containsNumber="1" containsInteger="1" minValue="-34091" maxValue="2007409" count="83">
        <n v="511209"/>
        <n v="503209"/>
        <n v="417209"/>
        <n v="380709"/>
        <n v="325709"/>
        <n v="335709"/>
        <n v="285709"/>
        <n v="284609"/>
        <n v="276609"/>
        <n v="274109"/>
        <n v="241609"/>
        <n v="231609"/>
        <n v="226609"/>
        <n v="221609"/>
        <n v="216609"/>
        <n v="211609"/>
        <n v="206609"/>
        <n v="201609"/>
        <n v="196609"/>
        <n v="191609"/>
        <n v="176609"/>
        <n v="174609"/>
        <n v="148109"/>
        <n v="118109"/>
        <n v="88109"/>
        <n v="58109"/>
        <n v="28109"/>
        <n v="15109"/>
        <n v="7409"/>
        <n v="2007409"/>
        <n v="1987409"/>
        <n v="1962409"/>
        <n v="1929909"/>
        <n v="1909909"/>
        <n v="1889909"/>
        <n v="1869909"/>
        <n v="1849909"/>
        <n v="1829909"/>
        <n v="1809909"/>
        <n v="1787409"/>
        <n v="1762409"/>
        <n v="1758409"/>
        <n v="1658409"/>
        <n v="1608409"/>
        <n v="1558409"/>
        <n v="1508409"/>
        <n v="1458409"/>
        <n v="1441409"/>
        <n v="1450909"/>
        <n v="1440909"/>
        <n v="1432909"/>
        <n v="1422909"/>
        <n v="597909"/>
        <n v="589909"/>
        <n v="439909"/>
        <n v="427909"/>
        <n v="302909"/>
        <n v="199909"/>
        <n v="93909"/>
        <n v="-34091"/>
        <n v="1665909"/>
        <n v="1655909"/>
        <n v="1645909"/>
        <n v="1632909"/>
        <n v="932909"/>
        <n v="900709"/>
        <n v="895209"/>
        <n v="890709"/>
        <n v="888109"/>
        <n v="882109"/>
        <n v="876109"/>
        <n v="869109"/>
        <n v="867109"/>
        <n v="691109"/>
        <n v="642109"/>
        <n v="630249"/>
        <n v="526249"/>
        <n v="421249"/>
        <n v="324249"/>
        <n v="225749"/>
        <n v="195749"/>
        <n v="205249"/>
        <m/>
      </sharedItems>
    </cacheField>
    <cacheField name="Name" numFmtId="0">
      <sharedItems containsBlank="1" count="12">
        <m/>
        <s v="Maxime"/>
        <s v="E87"/>
        <s v="E77"/>
        <s v="E15"/>
        <s v="Agnes"/>
        <s v="E04"/>
        <s v="Jean Jacques"/>
        <s v="Annick"/>
        <s v="Roxane"/>
        <s v="Marie"/>
        <s v="Caisse"/>
      </sharedItems>
    </cacheField>
    <cacheField name="Receipt" numFmtId="0">
      <sharedItems containsBlank="1" count="57">
        <m/>
        <s v="03/001"/>
        <s v="03/002"/>
        <s v="03/003"/>
        <s v="03/004"/>
        <s v="03/005"/>
        <s v="03/006"/>
        <s v="03/007"/>
        <s v="03/008"/>
        <s v="03/009"/>
        <s v="03/010"/>
        <s v="03/011"/>
        <s v="03/012"/>
        <s v="03/013"/>
        <s v="03/014"/>
        <s v="03/015"/>
        <s v="03/016"/>
        <s v="03/017"/>
        <s v="03/018"/>
        <s v="03/019"/>
        <s v="03/020"/>
        <s v="03/021"/>
        <s v="03/024"/>
        <s v="03/025"/>
        <s v="03/026"/>
        <s v="03/027"/>
        <s v="03/028"/>
        <s v="03/029"/>
        <s v="03/030"/>
        <s v="03/031"/>
        <s v="03/032"/>
        <s v="03/033"/>
        <s v="03/034"/>
        <s v="03/035"/>
        <s v="03/036"/>
        <s v="03/037"/>
        <s v="03/038"/>
        <s v="03/039"/>
        <s v="03/040"/>
        <s v="03/041"/>
        <s v="03/042"/>
        <s v="03/043"/>
        <s v="03/044"/>
        <s v="03/045"/>
        <s v="03/046"/>
        <s v="03/047"/>
        <s v="03/048"/>
        <s v="03/049"/>
        <s v="03/050"/>
        <s v="03/051"/>
        <s v="03/052"/>
        <s v="03/053"/>
        <s v="03/054"/>
        <s v="03/055"/>
        <s v="03/056"/>
        <s v="03/057"/>
        <s v="03/058"/>
      </sharedItems>
    </cacheField>
    <cacheField name="Comment" numFmtId="0">
      <sharedItems containsBlank="1" count="2">
        <m/>
        <s v="Côte d'Ivoir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LL" refreshedDate="46127.786724537" createdVersion="5" refreshedVersion="5" minRefreshableVersion="3" recordCount="995" xr:uid="{00000000-000A-0000-FFFF-FFFF03000000}">
  <cacheSource type="worksheet">
    <worksheetSource ref="A1:L1048576" sheet="Global Data"/>
  </cacheSource>
  <cacheFields count="12">
    <cacheField name="Date" numFmtId="0">
      <sharedItems containsNonDate="0" containsDate="1" containsString="0" containsBlank="1" minDate="2026-01-01T00:00:00" maxDate="2026-03-31T00:00:00" count="56">
        <d v="2026-01-01T00:00:00"/>
        <d v="2026-01-05T00:00:00"/>
        <d v="2026-01-12T00:00:00"/>
        <d v="2026-01-14T00:00:00"/>
        <d v="2026-01-15T00:00:00"/>
        <d v="2026-01-19T00:00:00"/>
        <d v="2026-01-27T00:00:00"/>
        <d v="2026-01-30T00:00:00"/>
        <d v="2026-01-31T00:00:00"/>
        <d v="2026-02-03T00:00:00"/>
        <d v="2026-02-04T00:00:00"/>
        <d v="2026-02-05T00:00:00"/>
        <d v="2026-02-06T00:00:00"/>
        <d v="2026-02-07T00:00:00"/>
        <d v="2026-02-09T00:00:00"/>
        <d v="2026-02-10T00:00:00"/>
        <d v="2026-02-11T00:00:00"/>
        <d v="2026-02-12T00:00:00"/>
        <d v="2026-02-13T00:00:00"/>
        <d v="2026-02-15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2-28T00:00:00"/>
        <d v="2026-03-01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6-03-16T00:00:00"/>
        <d v="2026-03-17T00:00:00"/>
        <d v="2026-03-18T00:00:00"/>
        <d v="2026-03-19T00:00:00"/>
        <d v="2026-03-20T00:00:00"/>
        <d v="2026-03-23T00:00:00"/>
        <d v="2026-03-24T00:00:00"/>
        <d v="2026-03-25T00:00:00"/>
        <d v="2026-03-26T00:00:00"/>
        <d v="2026-03-27T00:00:00"/>
        <d v="2026-03-28T00:00:00"/>
        <d v="2026-03-30T00:00:00"/>
        <d v="2026-03-31T00:00:00"/>
        <m/>
      </sharedItems>
    </cacheField>
    <cacheField name="Details" numFmtId="0">
      <sharedItems containsBlank="1" count="750">
        <s v="Achat de carte de credit Orange Facture N° OCI-ABMALL.007.004847"/>
        <s v="Achat de carte de credit Orange Facture n° OCI-ABMALL.014.002031"/>
        <s v="Gonzaque-bureau"/>
        <s v="bureau-gonzaque"/>
        <s v="Bingerville -WCF"/>
        <s v="WCF-Bingerville"/>
        <s v="Bureau-WCF"/>
        <s v="WCF-bureau"/>
        <s v="Reglement Loyer mois de Janvier 2026 ,Cheque n°9547954"/>
        <s v="Achat de carte de credit Orange Facture n° OCI-ABMALL.010.004891"/>
        <s v="WCF-banque"/>
        <s v="banque-bureau"/>
        <s v="Gant plastique "/>
        <s v="Café au lait"/>
        <s v="Sucre roux"/>
        <s v="Café"/>
        <s v="Huile "/>
        <s v="Tea victoria citron"/>
        <s v="Tea victoria Orange"/>
        <s v="chocolat en poudre"/>
        <s v="Eau de javel"/>
        <s v="lotus"/>
        <s v="Sac poubelle"/>
        <s v="Papier hygenique"/>
        <s v="Poudre a vessaille"/>
        <s v="Mouchoir"/>
        <s v="lessive en poudre"/>
        <s v="Liquide vais karma"/>
        <s v="desodorisant"/>
        <s v="insecticide"/>
        <s v="Savon liquide"/>
        <s v="Liquide sol"/>
        <s v="nettoyage vitre liquide"/>
        <s v="Bureau-Agence Orange"/>
        <s v="Agence Orange-bureau"/>
        <s v="Achat de carte de credit Orange Facture n° OCI-ABMALL.006.003865"/>
        <s v="Agios du 31/12/2025 au 31/01/2026"/>
        <s v="Bureau-Agence Western Union"/>
        <s v="agence Wester Union- Bureau"/>
        <s v="Bureau-Agence Wester union"/>
        <s v="Achat de carte de recharge Facture n°OCI-ABMALL.010.005140"/>
        <s v="Bureau- Agence Orange "/>
        <s v="Agence Orange - Bureau"/>
        <s v="Achat electricité bureau "/>
        <s v="Frais de nettoyage jardinier bureau"/>
        <s v="Mission 1:domicile-   adjame"/>
        <s v="Mission 1:nourriture"/>
        <s v="Mission 1:abidjan-jacqueville"/>
        <s v="Mission 1:gare-marche"/>
        <s v="Mission 1:marche-bikor"/>
        <s v="Mission 1:bikor-fin goudron"/>
        <s v="Mission 1:fin goudron-marche"/>
        <s v="Mission 1:marche-grand jacque"/>
        <s v="Mission 1: boutique-plage"/>
        <s v="Mission 1:plage-boutique"/>
        <s v="Mission 1:grand jacque-jacqueville"/>
        <s v="Mission 1:marche-gare abidjan"/>
        <s v="Mission 1:jacqueville-abidjan"/>
        <s v="Mission 1:yopougon-domicile"/>
        <s v="Mission 1:Achat de nourriture pour cible"/>
        <s v="Mission01:domicle-gare"/>
        <s v="Mission01:abidjan - gagnoa"/>
        <s v="Mission01:Nourriture "/>
        <s v="Mission01:Hotel"/>
        <s v="Mission01:transport local"/>
        <s v="Mission01:Achat de boisson pour cible"/>
        <s v="Mission:1 Domicile-Gare"/>
        <s v="Mission:1 Abj-Tiassale"/>
        <s v="Mission:1 Gare-Hotel(course)"/>
        <s v="Mission:Hotel"/>
        <s v="Mission:1: Nourriture "/>
        <s v="Mission:1 Hotel-Grand Marché"/>
        <s v="Mission:1 Grand Marche-Allocodrome"/>
        <s v="Mission:1 Achat conso(cible)"/>
        <s v="Mission:Frais carburant cible pour Bodo"/>
        <s v="Mission:1 Mission:1 Allocidrome-Corridor"/>
        <s v="Mission:Corridor-Hotel"/>
        <s v="Mission:1 Hotel-Resto"/>
        <s v="mission:1Resto-Hotel"/>
        <s v="Mission 1 : Bingerville- Ndotré"/>
        <s v="Mission 1 : Ndotré - domicile"/>
        <s v="Mission 1 : Achat de Boisson pour cible"/>
        <s v="Mission 01 : Nourriture "/>
        <s v="Mission01:transport  local"/>
        <s v="Mission01:gagnoa-Lakota"/>
        <s v="Frais d'envoi de fond aux enqueteurs"/>
        <s v="Mission:1 Hotel-Corridor"/>
        <s v="mission:1 Tiassale-carrefour bodo"/>
        <s v="Mission:1 Carrefour bodo-Campement"/>
        <s v="Mission:1 Achat de nourriture pour cible"/>
        <s v="Mission:1 Crédit appel cible"/>
        <s v="Mission:1 Campement-carrefour bodo"/>
        <s v="Mission:1 Bodo-Tiassale"/>
        <s v="Mission:1 Corridor Tiassale-Hotel"/>
        <s v="Mission:1 Hotel"/>
        <s v="Mission:1 Nourriture "/>
        <s v="Mission:1 Hotel Grd-Marche"/>
        <s v="Mission:1 Grand marché- commerce "/>
        <s v="Mission:1 Commerce-Hotel"/>
        <s v="Mission:1 Hotel-Resto "/>
        <s v="Mission:1 Resto-Hotel "/>
        <s v="Mission 2 : Bingerville - Gesco"/>
        <s v="Mission 2 : Gesco - domicile"/>
        <s v="Mission 2: Domicile -adjame "/>
        <s v="Mission 2: nourriture "/>
        <s v="Mission2:abobo-alepe"/>
        <s v="Mission 2: gare-marche"/>
        <s v="Mission 2: marche-residentiel"/>
        <s v="Mission 2: residentiel -gare ator"/>
        <s v="Mission 2: gare ator-residentiel"/>
        <s v="Mission 2: residentiel-gare moto"/>
        <s v="Mission 2: gare moto-gare abidjan"/>
        <s v="Mission 2:alepe-abidjan"/>
        <s v="Mission 2:abobo-domicile"/>
        <s v="Mission 2:Achat de nourriture pour cible"/>
        <s v="Mission01: Hotel"/>
        <s v="Mission 01 : Transport local"/>
        <s v="Mission:1 Hotel-Gare(course)"/>
        <s v="Mission:1 Tiassale-Abjan"/>
        <s v="Mission:1 Abj yop-Domicile"/>
        <s v="Mission01:GAgnoa-abidjan"/>
        <s v="Mission01:gare-domicle"/>
        <s v="Achat de carte de recharge Facture n°OCI-ABMALL.030.005090"/>
        <s v="Achat de carte de recharge Facture n°OCI-ABMALL.007.005167"/>
        <s v="Mission:2 Domicile-Gare"/>
        <s v="Mission:2 Abidjan-Daoukro"/>
        <s v="Mission:2 Gare-Hotel(course)"/>
        <s v="Mission:2 Hôtel "/>
        <s v="Mission:2 Nourriture "/>
        <s v="Mission:2 Hotel-Gare Samanza"/>
        <s v="Mission:2 Gare Samanza-Hotel"/>
        <s v="Mission:2 Hotel-Resto "/>
        <s v="Mission:2 Resto-Hotel "/>
        <s v="Mission 3 : domicile - gare"/>
        <s v="Mission 3 : Abidjan - Toulepleu"/>
        <s v="Mission 3 : gare - hotel"/>
        <s v="Mission 3 : hotel - restaurant"/>
        <s v="Mission 3 : restaurant - hotel"/>
        <s v="Mission 3 : hotel"/>
        <s v="Mission 3 : Nourriture"/>
        <s v="Mission 3:Nourriture"/>
        <s v="Mission 3:domicile-fresco"/>
        <s v="Mission 3:fresco-san pedro"/>
        <s v="Mission 3:hotel"/>
        <s v="Mission 3:gare-hotel"/>
        <s v="Mission 3:hotel-plage"/>
        <s v="Mission 3:plage-resto"/>
        <s v="Mission 3:resto-hotel"/>
        <s v="Mision02:domicle -gare "/>
        <s v="Mision02:Nourriture"/>
        <s v="Mision02:Abidjan-bouake"/>
        <s v="Mision02:Hotel"/>
        <s v="Mision02: transport  local "/>
        <s v="Mision02:Achat de nourriture pour cible"/>
        <s v="Mission:2 Hotel-Gare"/>
        <s v="Mission:2 Daoukro-Takimassou"/>
        <s v="Mission:2 Katimanssou-Samanza(moto)"/>
        <s v="Mission:2 Samaza-Ouelle"/>
        <s v="Mission:2 Achat conso(nourriture et boissons)"/>
        <s v="Mission:2 Frais carburant(moto)"/>
        <s v="Mission:2 Ouellé-Daoukro"/>
        <s v="Mission:2 Hotel"/>
        <s v="Mission 3 : hotel - Chez booba"/>
        <s v="Mission 3 : Chez booba - hotel"/>
        <s v="Mission 3 : Achat de boissons pour cible"/>
        <s v="Mission 3 : transport "/>
        <s v="Mission 3:hotel-gare"/>
        <s v="Mission 3:gare sp-grand bereby"/>
        <s v="Mission 3:gare-rond point"/>
        <s v="Mission 3:rond point-gare"/>
        <s v="Mission 3:gare-agni"/>
        <s v="Mission 3:agni-tabou"/>
        <s v="Mission 3:hotel-zouglou"/>
        <s v="Mission 3:zouglou-resto"/>
        <s v="Mision02:bouake -katiola"/>
        <s v="Mision02:katiola -bouake"/>
        <s v="Mission 02 : Hotel"/>
        <s v="Mision02:transport Local"/>
        <s v="Mission:2 Daoukro-Abj"/>
        <s v="Mission:2 Abj Anyama-Domicile "/>
        <s v="Mission 3 : hotel -gare"/>
        <s v="Mission 3 : Toulepleu - Abidjan"/>
        <s v="Mission 3 : Yopougon - domicile"/>
        <s v="Mission 3:hotel-gare tahi 2"/>
        <s v="Mission 3:gare tahi 2-tahi 2"/>
        <s v="Mission 3:tahi 2-tabou"/>
        <s v="Mission 3:tahi 2-hotel"/>
        <s v="Mission 3:zouglou-plage"/>
        <s v="Mission 3:plage-hotel"/>
        <s v="Mission 3:hotel-resto"/>
        <s v="Mision02: gare - hotel"/>
        <s v="Mision02:Bouake -abidjan"/>
        <s v="Mision02:gare -domicle "/>
        <s v="Mission 3:gare tabou-abidjan"/>
        <s v="Mission 3:adjame-domicile"/>
        <s v="Mission 3:Achat de nourriture et boisson pour cible"/>
        <s v="Mission 4 : hotel"/>
        <s v="Achat de carte de recharge Facture n°OCI-ABMALL.008.004806"/>
        <s v="Reglement internet bureau Facture n°OCI-ABMALL.003.005090"/>
        <s v="Bureau- WCF"/>
        <s v="WCF-Banque "/>
        <s v="Banque- Agence Orange "/>
        <s v="Mission:3 Domicile-Treichville"/>
        <s v="Mission:3 Treichville-Siporex"/>
        <s v="Mission:3 Frais transport(cible)"/>
        <s v="Mission:3 Achat conso cible(boissons et Nourriture)"/>
        <s v="Achat de 4 Balances ( 4 X 800"/>
        <s v="Achat de power Bank"/>
        <s v="Mission 4 : Bingerville - gare"/>
        <s v="Mission 4 : Abidjan -Bouaké"/>
        <s v="Mission 4 : gare - hotel"/>
        <s v="Mission 4 : hotel - restaurant"/>
        <s v="Mission 4 : restaurant - hotel"/>
        <s v="Mission 4:Domicile-adjame"/>
        <s v="Mission 4:nourriture"/>
        <s v="Mission 4:hotel"/>
        <s v="Mission 4:adjame-grand lahou"/>
        <s v="Mission 4:gare-hotel"/>
        <s v="Mission 4:hotel-resto"/>
        <s v="Mission 4:resto-hotel"/>
        <s v="Mision03:domice -gare "/>
        <s v="Mision03:Abidjan-tanda"/>
        <s v="Mision03:transport local"/>
        <s v="Mision03:nourriture "/>
        <s v="Mision03:hotel"/>
        <s v="Reglement Loyer mois de Fevrier 2026,cheque n°9547957"/>
        <s v="Mission:3 Port bouet 2-Carrefour zone "/>
        <s v="Mission:3 Carrefour zone-Anyama"/>
        <s v="Mission:3 Anyama-Domicile"/>
        <s v="Abobo-Bureau"/>
        <s v="Bureau-Abobo"/>
        <s v="Bureau - Agence wave "/>
        <s v="Agence wave - Bureau"/>
        <s v="Frais d'envoi wave à E04 "/>
        <s v="Frais d'envoi wave à E15 "/>
        <s v="Frais d'envoi Wave à E77 "/>
        <s v="Frais d'envoi wave à E87 "/>
        <s v="Mission 4 : nourriture"/>
        <s v="Mission 4 : hotel - Olam"/>
        <s v="Mission 4 : Olam - gare de djebonoua"/>
        <s v="Mission 4 : Bouaké - Djebonoua"/>
        <s v="Mission 4 : Sortie de ville - gare"/>
        <s v="Mission 4 : Djebonoua - Bouaké"/>
        <s v="Mission 4 : Achat de nourriture pour cible"/>
        <s v="Mission 4:hotel-gare kpanda"/>
        <s v="Mission 4:grand lahou-lahou kpanda"/>
        <s v="Mission 4:lahou kpanda-grand lahou"/>
        <s v="Mission 4:hotel -marche"/>
        <s v="Mission 4:marche-resto"/>
        <s v="Mision03:Achat de nourriture pour cible"/>
        <s v="Mission 03 : Transport pour  cible"/>
        <s v="Missin03:Nourriture"/>
        <s v="Missin03:Transport Local"/>
        <s v="Mission:4 Domicile-Gare"/>
        <s v="Mission:4 Abidjan-Jacqueville "/>
        <s v="Mission:4 Nourriture "/>
        <s v="Mission:4 Gare-Marche"/>
        <s v="Mission:4 crédit appel(cible)"/>
        <s v="Mission:4 Marche-Gare"/>
        <s v="Mission:4 Jacqueville-Abidjan"/>
        <s v="Mission:4 Abj yop-Domicile"/>
        <s v="Domicile - Yopougon Saint André"/>
        <s v="Achat de boissons répérage"/>
        <s v="Yopougon Saint André - Domicile"/>
        <s v="Mission 4 : hotel -gare de Mbahiakro"/>
        <s v="Mission 4 : Bouaké - Mbahiakro"/>
        <s v="Mission 4 : Mbahiakro - Bouaké"/>
        <s v="Mission 4:hotel-gare"/>
        <s v="Mission 4:grand lahou-carrefour jacqueville"/>
        <s v="Mission 4:carrefour jacqueville-jacqueville"/>
        <s v="Mission 4:gare-marche"/>
        <s v="Mission 4:jacqueville-addah"/>
        <s v="Mission 4:addah-jacqueville"/>
        <s v="Mission 4:marche-hotel"/>
        <s v="Mission 4:hotel-la rue"/>
        <s v="Mission 4:la rue -resto"/>
        <s v="Missin03:Tanda-aniblegrou "/>
        <s v="Missin03:Achat de nourriture et Boisson pour cible"/>
        <s v="Missin03:Agniblegrou-abidjan"/>
        <s v="Missin03:gare-domicle "/>
        <s v="Mission:4 Domicile-Marcory"/>
        <s v="Mission:4 Achat de kit ramadan(cible)"/>
        <s v="Mission:4 Marcory-Domicile"/>
        <s v="Mission 4 : hotel - gare"/>
        <s v="Mission 4 : Bouaké - Abidjan"/>
        <s v="Mission 4 : Yopougon - domicile"/>
        <s v="Mission 4:jacqueville-abidjan"/>
        <s v="Mission 4:yopougon-domicile"/>
        <s v="Mission 4:Achat de nourriture et boisson pour cible "/>
        <s v="Bingerville-Yopougon st Andre"/>
        <s v="Bureau-Yopougon"/>
        <s v="Yopougon-Bureau"/>
        <s v="Yopougon Saint André - Bureau"/>
        <s v="Domicile-Yopougon"/>
        <s v="Yopougon-UCT"/>
        <s v="UCT-bureau"/>
        <s v="Bingerville-Bureau"/>
        <s v="Bureau -bingerville"/>
        <s v="Bureau- UCT"/>
        <s v="Yopougon - Bureau"/>
        <s v="Bureau - Yopougon"/>
        <s v="UCT- Bureau"/>
        <s v="Gonzague-bureau"/>
        <s v="bureau-gonzague"/>
        <s v="Yopougon - Bureau "/>
        <s v="Frais de reparation Imprimante"/>
        <s v="Frais de reparation Portable"/>
        <s v="Mission 4:bureau-adjame"/>
        <s v="Mission 4:adjame-bureau"/>
        <s v="Bureau-Interpol"/>
        <s v="Interpol-bureau"/>
        <s v="Frais d'envoi de fond aux enqueteurs; E77,E87"/>
        <s v="Mission 6:Domicile-portbouet"/>
        <s v="Mission 6:portbouet-domicile"/>
        <s v="Mission 6:Achat de boisson pour cible"/>
        <s v="Mission 7:domicile-KOBAKRO"/>
        <s v="Mission 7:kobakro-domicile"/>
        <s v="Mission 7:Achat de nourriture pour cible"/>
        <s v="Missin04:domicle -gare "/>
        <s v="Missin04:abidjan-jacque ville"/>
        <s v="Missin04:transport local"/>
        <s v="Missin04:Nourriture"/>
        <s v="Missin04:Hotel"/>
        <s v="Songon - Bureau"/>
        <s v="Bureau - Songon"/>
        <s v="Yopougon - Pôle Pénal"/>
        <s v="Pôle Pénal - Bureau"/>
        <s v="Missin04:jacquville- village "/>
        <s v="Missin04:village -jacqueville "/>
        <s v="Missin04:Achat de nourriture et boisson pour cible"/>
        <s v="Missin04:Local Transport"/>
        <s v="Missin04:jacquiville- abidjan"/>
        <s v="Missin04:gare-domicle"/>
        <s v="Bureau-UCT"/>
        <s v="Frais bancaires mois de février 2026"/>
        <s v="Achat de carte de credit Orange facture n°OCI-ABMALL.010.005486"/>
        <s v="Mission:1 Bureau-Yopougon lieu d'op"/>
        <s v="Mission:1 Nourriture"/>
        <s v="Mission:1 Hotel Miel(op)-Domicile"/>
        <s v="Mission 1:domicile-adjame"/>
        <s v="Mission 1:adjame-jacqueville"/>
        <s v="Mission 1:jacqueville-addah"/>
        <s v="Mission 1:addah-jacqueville"/>
        <s v="Mission 1:gare-gare abidjan"/>
        <s v="Mission 1:gare A-carrefour"/>
        <s v="Mission 1:carrefour-plage"/>
        <s v="Mission 1:plage-gare A"/>
        <s v="Mission 1:GARE A-abidjan"/>
        <s v="Location de VAN matricule Toyota Hiace 838 WWCI01"/>
        <s v="Location Renault Oroch Immatriculée D481362"/>
        <s v="Location Renault Oroch Immatriculée D482541"/>
        <s v="Bingerville-Yopougon"/>
        <s v="UCT-Bingerville"/>
        <s v="Nourriture"/>
        <s v="Achat de boisson pour 2 UCT pendant l'Operation"/>
        <s v="Bonus Equipe Op du 03 Mars 2026"/>
        <s v="Domicile - BAE"/>
        <s v="Chambre Equipe 1 Opération"/>
        <s v="Boisson UCT Op"/>
        <s v="UCT - Domicile"/>
        <s v="Domicile - UCT"/>
        <s v="Mission:1 Domicile-Yopougon lieu d'op"/>
        <s v="Reglement facture d'eau du bureau Octobre Novembre Decembre 2025"/>
        <s v="Achat de carburant véhicule Van 838WW01"/>
        <s v="Achat de carburant véhicule D48 1362"/>
        <s v="Achat de carburant véhicule D48 254"/>
        <s v="Gonzague-Yopougon BAE"/>
        <s v="UCT-Riviera 2"/>
        <s v="Riviera 2- Gare de BassamTreichville"/>
        <s v="Gare de Bassam-Abobo"/>
        <s v="Abobo-Gonzague"/>
        <s v="Nourriture et boissons UCT"/>
        <s v="Missin01:domicle-gare"/>
        <s v="Missin01:abidjan-san pedro"/>
        <s v="Missin01:nourriture"/>
        <s v="Missin01:recheche d hotel"/>
        <s v="Conso UCT"/>
        <s v="Conso MINEF"/>
        <s v="Achat de nourriture et eau pour detenu"/>
        <s v="Domicile - Yopougon BAE"/>
        <s v="Achat de boissons pendant op"/>
        <s v="Frais d'envoi wave à E87"/>
        <s v="Frais d'envoi wave à E04"/>
        <s v="Frais d'envoi wave à E15"/>
        <s v="Bureau - UCT"/>
        <s v="Gonzague-UCT"/>
        <s v="UCT-Gonzague"/>
        <s v="Missin01:hotel"/>
        <s v="Missin01:san pedro-gbabiadji "/>
        <s v="Missin01:recherche d Hotel"/>
        <s v="Missin01:gbabiadji - brobonou "/>
        <s v="Missin01:brobonou - gbabiadji "/>
        <s v="Mission 01 : Achat de nourriture pour cible"/>
        <s v="Mission:2 Domicile-Koumassi"/>
        <s v="Mission:2 Achat conso cible(Nourriture et boissons)"/>
        <s v="Mission:2 Frais transport cible"/>
        <s v="Mission:2 Koumassi-Domicile"/>
        <s v="Missin01:gbabiadji - soubre"/>
        <s v="Missin01:Achat de nourrriture pour cible"/>
        <s v="Missin01:rechehe d hotel"/>
        <s v="Missin01: Transport Local"/>
        <s v="Mission:2: Domicile-Port d'Abidjan"/>
        <s v="Mission:2 Achat conso pour informateur"/>
        <s v="Mission:2 Crédit appel pour informateur"/>
        <s v="Mission:2 Quai 17-Port de peche"/>
        <s v="Mission:2 Port de peche -Domicile"/>
        <s v="Bureau - agence wave"/>
        <s v="Frais d'envoi wave E87"/>
        <s v="Missin01:ABidjan-soubre "/>
        <s v="Missin01:gare -domicle"/>
        <s v="Pôle Pénal - Domicile"/>
        <s v="Achat de Micro Onde"/>
        <s v="Achat de carte de credit Orange facture n°OCI-ABMALL.014.003012"/>
        <s v="Achat electricité bureau"/>
        <s v="Bureau- agence wave "/>
        <s v="Achat de livre ( Cadeau de fete de femmes ) "/>
        <s v="Ventilateur Atl ref Atlvent"/>
        <s v="Huile Dinor"/>
        <s v="Oeuf Dream Coq"/>
        <s v="Huile Dinor SARLU"/>
        <s v="Sucre Roux Sucaf/Ivoir"/>
        <s v="Tomate Conc Top Chef 370 GR"/>
        <s v="Farine GMA Patissiere 1kg"/>
        <s v="The Hypertension 20 "/>
        <s v="The Kinkeliba Nature citron"/>
        <s v="Mayo Aromate 25ML"/>
        <s v="Mayo Aromate 12ML"/>
        <s v="Quaker maman"/>
        <s v="Lait bonnet Rouge Bleu 150 G"/>
        <s v="Yaourt Dolait Fraise"/>
        <s v="Yaourt Dolait Vanille"/>
        <s v="Savon Blanco 370 G"/>
        <s v="Savon Blanco 270 G"/>
        <s v="Savon Masrsilia 240G"/>
        <s v="Bad Signal Triple Protection "/>
        <s v="Adaptateur Grand couleur"/>
        <s v="Bisc Delice Fourre Lait 30G"/>
        <s v="Mission 2: abidjan-agboville"/>
        <s v="Mission2:nourriture"/>
        <s v="Mission2:rond point rail"/>
        <s v="Mission2:marche-rond point"/>
        <s v="Mission2:rond point -gare"/>
        <s v="Mission2:agboville-abidjan"/>
        <s v="Mission2:yopougon-domicile"/>
        <s v="Mission2:Achat  de nourriture pour cible"/>
        <s v="Bureau- WCF "/>
        <s v="WCF- Banque "/>
        <s v="Banque - Bureau"/>
        <s v="Mouchoire 5X300"/>
        <s v="Dallas papier hygenique 2X1000"/>
        <s v="Flora papier hygenique"/>
        <s v="The victoria 4"/>
        <s v="Javel"/>
        <s v="Liquide vaiselles"/>
        <s v="Liquide vaiselles 2"/>
        <s v="Liquide vaiselle vinaigre "/>
        <s v="Eponge des assiettes"/>
        <s v="Sucre "/>
        <s v="Liquide vaiselles citron"/>
        <s v="Top clean "/>
        <s v="Insecticides  2"/>
        <s v="Lessive arc vert"/>
        <s v="Tampon a laine "/>
        <s v="Savon lessive "/>
        <s v="Cheque n° 9548188 Reglement  Impôt sur salaire et FDFP du mois de septembre 2025 Comptable WCF"/>
        <s v="Cheque n° 9548188 Reglement Impôt sur salaire et FDFP du mois de septembre 2025 ,Equipe EAGLE : Jean Jacques"/>
        <s v="Cheque n° 9548188 Reglement Impôt sur salaire et FDFP du mois de septembre 2026 ,Equipe EAGLE : Annick,Agnes,Marie"/>
        <s v="Cheque n° 9548188 Reglement Impôt sur salaire et FDFP du mois de septembre 2027 ,Equipe EAGLE : Maxime"/>
        <s v="Cheque n° 9548188 Reglement Impôt sur salaire et FDFP du mois de septembre 2028 ,Equipe EAGLE : Roxane"/>
        <s v="Cheque n° 9548188 Reglement Impôt sur salaire et FDFP du mois de septembre 2028 ,Equipe EAGLE : E04,E15,E77,E87"/>
        <s v="Cheque n° 9548188 ,Reglement CNPS du mois de septembre 2025 de DIBI MONIQUE"/>
        <s v="Cheque n°9548188 ,Reglement CNPS du mois de septembre 2025 Equipe Eagle : Jean Jacques"/>
        <s v="Cheque n°9548188 ,Reglement CNPS du mois de septembre 2025 Equipe Eagle : Annick ,Agnes,Marie"/>
        <s v="Cheque n°9548188 ,Reglement CNPS du mois de septembre 2025 Equipe Eagle : Maxime"/>
        <s v="Cheque n°9548188 ,Reglement CNPS du mois de septembre 2025 Equipe Eagle : Roxane"/>
        <s v="Cheque n°9548188 ,Reglement CNPS du mois de septembre 2025 Equipe Eagle : E04,E15,E77,E87"/>
        <s v="Cheque n° 9548188 ,Reglement CMU du mois de septembre 2025 Comptable WCF"/>
        <s v="Cheque n° 9548188 ,Reglement CMU du mois de septembre 2025 Equipe Eagle : Jean Jacques"/>
        <s v="Cheque n° 9548188 ,Reglement CMU du mois de septembre 2025 Equipe Eagle : Annick,Agnes,Marie"/>
        <s v="Cheque n° 9548188 ,Reglement CMU du mois de septembre 2025 Equipe Eagle : Roxane"/>
        <s v="Cheque n° 9548188 ,Reglement CMU du mois de septembre 2025 Equipe Eagle : Maxime"/>
        <s v="Cheque n° 9548188 ,Reglement CMU du mois de septembre 2025 Equipe Eagle : E04,E15,E77,E87"/>
        <s v="Cheque n°9548188 Virement salaire du mois d'octobre 2025 Comptable WCF"/>
        <s v="Cheque n°9548188 ,Reglement Impôt sur salaire et FDFP du mois d'octobre 2025 Comptable WCF"/>
        <s v="Cheque n° 9548188 ,Reglement Impôt sur salaire et FDFP du mois d'octobre 2025 employé Eagle: Jean Jacques"/>
        <s v="Cheque n° 9548188 ,Reglement Impôt sur salaire et FDFP du mois d'octobre 2025 employé Eagle : Annick,Agnes,Marie"/>
        <s v="Cheque n° 9548188 ,Reglement Impôt sur salaire et FDFP du mois d'octobre 2025 employé Eagle :Maxime"/>
        <s v="Cheque n° 9548188 ,Reglement Impôt sur salaire et FDFP du mois d'octobre 2025 employé Eagle : Roxane"/>
        <s v="Cheque n° 9548188 ,Reglement Impôt sur salaire et FDFP du mois d'octobre 2025 employé Eagle : E04,E15,E77, E87"/>
        <s v="Cheque n° 9548188 ,Reglement CNPS du mois d'octobre 2025 Comptable WCF"/>
        <s v="Cheque n° 9548188,Reglement CNPS du mois d'octobre 2025 Equipe Eagle : Jean Jacques"/>
        <s v="Cheque n° 9548188,Reglement CNPS du mois d'octobre 2025 Equipe Eagle : Annick,Agnes,Marie"/>
        <s v="Cheque n° 9548188,Reglement CNPS du mois d'octobre 2025 Equipe Eagle : Maxime"/>
        <s v="Cheque n° 9548188,Reglement CNPS du mois d'octobre 2025 Equipe Eagle : Roxane"/>
        <s v="Cheque n° 9548188,Reglement CNPS du mois d'octobre 2025 Equipe Eagle : E04,E15,E77,E87"/>
        <s v="Cheque n° 9548188,Reglement CMU du mois d'octobre 2025 Comptable WCF"/>
        <s v="Cheque n° 9548188 , Reglement CMU du mois d'octobre 2025 Equipe EAGLE mois de Octobre 2026 : Jean Jacques"/>
        <s v="Cheque n° 9548188 , Reglement CMU du mois d'octobre 2025 Equipe EAGLE mois de Octobre 2026 :Annick ,Agnes,Marie"/>
        <s v="Cheque n° 9548188 , Reglement CMU du mois d'octobre 2025 Equipe EAGLE mois de Octobre 2026 : Roxane"/>
        <s v="Cheque n° 9548188 , Reglement CMU du mois d'octobre 2025 Equipe EAGLE mois de Octobre 2026 : Maxime"/>
        <s v="Cheque n° 9548188 , Reglement CMU du mois d'octobre 2025 Equipe EAGLE mois de Octobre 2026 : E04,E15,E77,E87"/>
        <s v="Cheque n°9548188,Virement salaire du mois de novembre 2025 de Comptable WCF"/>
        <s v="Cheque n°9548188 , Reglement Impôt sur salaire et FDFP du mois de novembre 2025 Comptable WCF"/>
        <s v="Cheque n°9548188 , Reglement Impôt sur salaire et FDFP du mois de novembre 2025 Equipe EAGLE :  Jean Jacques"/>
        <s v="Cheque n°9548188 , Reglement Impôt sur salaire et FDFP du mois de novembre 2026 Equipe EAGLE : Annick,Agnes,Marie"/>
        <s v="Cheque n°9548188 , Reglement Impôt sur salaire et FDFP du mois de novembre 2027 Equipe EAGLE : Maxime"/>
        <s v="Cheque n°9548188 , Reglement Impôt sur salaire et FDFP du mois de novembre 2028 Equipe EAGLE : Roxane"/>
        <s v="Cheque n°9548188 , Reglement Impôt sur salaire et FDFP du mois de novembre 2029 Equipe EAGLE : E04,E15,E77,E87"/>
        <s v="Cheque n° 9548188,Reglement CNPS du mois de novembre 2025 Comptable WCF"/>
        <s v="Cheque n°9548188 ,Reglement CNPS du mois de novembre 2025 Equipe EAGLE : Jean Jacques"/>
        <s v="Cheque n°9548188 ,Reglement CNPS du mois de novembre 2025 Equipe EAGLE : Annick ,Agnes,Marie"/>
        <s v="Cheque n°9548188 ,Reglement CNPS du mois de novembre 2025 Equipe EAGLE : Maxime"/>
        <s v="Cheque n°9548188 ,Reglement CNPS du mois de novembre 2025 Equipe EAGLE : Roxane"/>
        <s v="Cheque n°9548188 ,Reglement CNPS du mois de novembre 2025 Equipe EAGLE : E04,E15,E77,E87"/>
        <s v="Cheque n° 9548188 ,Reglement CMU du mois de novembre 2025 de Comptable WCF"/>
        <s v="Cheque n° 9548188 ,Reglement CMU du mois de novembre 2025 Equipe EAGLE :Jean Jacques"/>
        <s v="Cheque n° 9548188 ,Reglement CMU du mois de novembre 2026 Equipe EAGLE : Annick,Agnes,Marie"/>
        <s v="Cheque n° 9548188 ,Reglement CMU du mois de novembre 2027 Equipe EAGLE : Maxime"/>
        <s v="Cheque n° 9548188 ,Reglement CMU du mois de novembre 2028 Equipe EAGLE : Roxane"/>
        <s v="Cheque n° 9548188 ,Reglement CMU du mois de novembre 2029 Equipe EAGLE : E04,E15,E77,E87"/>
        <s v="Cheque n° 9548188,Virement salaire du mois de décembre 2025 Comptable WCF"/>
        <s v="Salaire mois de Décembre 2025 Jean Jacques"/>
        <s v="Salaire mois de Décembre 2025 Agnes"/>
        <s v="Virement salaire mois de Janvier 2026 : Jean Jacques"/>
        <s v="Virement salaire mois de Janvier 2026 : Annick"/>
        <s v="Virement salaire mois de Janvier  2026 : Agnes"/>
        <s v="Virement salaire mois de Janvier 2026 : Maxime"/>
        <s v="Virement salaire mois de Janvier  2026 : Roxane"/>
        <s v="Virement salaire mois de Janvier  2026 : Marie"/>
        <s v="Virement salaire mois de Janvier  2026 : E04"/>
        <s v="Virement salaire mois de Janvier 2026 : E15"/>
        <s v="Virement salaire mois de Janvier  2026 : E77"/>
        <s v="Virement salaire mois de Janvier 2026 : E87"/>
        <s v="Virement salaire mois de Février 2026 : Jean Jacques"/>
        <s v="Virement salaire mois de Février 2026 : Annick"/>
        <s v="Virement salaire mois de Février 2026 : Agnes"/>
        <s v="Virement salaire mois de Février 2026 : Maxime"/>
        <s v="Virement salaire mois de Février 2026 : Roxane"/>
        <s v="Virement salaire mois de Février 2026 : Marie"/>
        <s v="Virement salaire mois de Février 2026 : E04"/>
        <s v="Virement salaire mois de Février 2026 : E15"/>
        <s v="Virement salaire mois de Février 2026 : E77"/>
        <s v="Virement salaire mois de Février 2026 : E87"/>
        <s v="Virement  Bancaire Prime  2025 : Jean Jacques"/>
        <s v="Virement  Bancaire Prime  2025 : Annick"/>
        <s v="Virement  Bancaire Prime  2025 : Agnes"/>
        <s v="Virement  Bancaire Prime  2025 : Maxime"/>
        <s v="Virement  Bancaire Prime  2025 : Roxane"/>
        <s v="Virement  Bancaire Prime  2025 : Marie"/>
        <s v="Virement  Bancaire Prime  2025 : E04"/>
        <s v="Virement  Bancaire Prime  2025 : E15"/>
        <s v="Virement  Bancaire Prime  2025 : E77"/>
        <s v="Virement  Bancaire Prime  2025 : E87"/>
        <s v="Frais divers virement"/>
        <s v="Reglement loyer mois de Mars 2026"/>
        <s v="Pôle Pénal - Yopougon"/>
        <s v="Frais d'envoi"/>
        <s v="Bonus Opération"/>
        <s v="Achat de carte de credit Orange facture n°OCI-ABMALL.010.005659"/>
        <s v="Bonus Equipe OP Yopugon du 03/03/2026"/>
        <s v="Reglement Internet facture n°OCI ABMALL 018 .004129"/>
        <s v="Bureau- super marche"/>
        <s v="Super marché - Bureau"/>
        <s v="Bonus op Yopougon du 03/03/2026"/>
        <s v="Bonus MINEF op Yopougon du 03/03/2026"/>
        <s v="Bonus MINEF op Agboville du 18/12/2026"/>
        <s v="Bonus équipe OP Yopougon du 03/03/2026"/>
        <s v="Bureau-Angré (Carrefour Angré carrefour Opera )"/>
        <s v="Angré -bureau"/>
        <s v="Mission 3:Bureau-yopougon"/>
        <s v="Mission 3:yopougon-domicile"/>
        <s v="Mission 3:Achat de jus pour cible"/>
        <s v="Achat d'ampoule"/>
        <s v="Réparation d'écran de téléphone"/>
        <s v="Mission 4:bureau-yop maroc"/>
        <s v="Mission 4:yop maroc-domicile"/>
        <s v="Mission 4: Achat de nourriture pour cible"/>
        <s v="Achat de deux sacs-à-main"/>
        <s v="Bonus 11 Agents UCT Op Yopougon du 03/03/2026"/>
        <s v="Bureau-DPFE"/>
        <s v="DPFE-Gonzague"/>
        <s v="CHU- Treincheville - bureau infirmier"/>
        <s v="Bureau - CHU Treichville"/>
        <s v="CHUCocody - Bureau"/>
        <s v="Bureau- Cocody"/>
        <s v="Bureau - Wcf"/>
        <s v="Bnaque - Bureau"/>
        <s v="Frais d'envoi à Antonia"/>
        <s v="Mission:3 Domicile-gare"/>
        <s v="Mission:3 Abj-Agni"/>
        <s v="Mission:3 Gare-Hotel(course)"/>
        <s v="Mission:3 Hotel"/>
        <s v="Mission:3 Nourriture"/>
        <s v="Mission:3 Frais transport cible"/>
        <s v="Mission:3 Hotel-Resto"/>
        <s v="Mission:3 Resto-Hotel"/>
        <s v="Achat de journaux"/>
        <s v="WCF-Gonzague"/>
        <s v="L'inter (presse ecrite)"/>
        <s v="Allo police (presse ecrite)"/>
        <s v="Soir info (presse ecrite)"/>
        <s v="Le jour plus (Presse ecrite)"/>
        <s v="Le matin (presse ecrite)"/>
        <s v="L'Avenir (presse ecrite)"/>
        <s v="Le Quotidien (presse ecrite)"/>
        <s v="Notre voie (presse en ligne)"/>
        <s v="Radio voix esperance (Radio)"/>
        <s v="Linfodrome (Presse en ligne)"/>
        <s v="Lemeridien.net(Presse en ligne)"/>
        <s v="Ovajabmedia (Presse en ligne)"/>
        <s v="Worldcanal (Presse en ligne)"/>
        <s v="Fratmat.info(Presse en ligne)"/>
        <s v="Lemandaexpress (Presse en ligne)"/>
        <s v="Educarriere.com (presse en ligne)"/>
        <s v="Ivoire.ci (presse en ligne)"/>
        <s v="Ovajabmedia.net (presse en ligne)"/>
        <s v="Linfoexpress (presse en ligne)"/>
        <s v="Ivoireopinion (presse en ligne)"/>
        <s v="Ladiplomatique (presse en ligne)"/>
        <s v="Ivoiremation.com(presse en ligne)"/>
        <s v="Abidjantv(presse en ligne)"/>
        <s v="Mission 1 : domicile - Gare"/>
        <s v="Mission 1 : Abidjan - Aboisso"/>
        <s v="Mission 1 : Aboisso - Noé"/>
        <s v="Mission 1 : gare - hotel"/>
        <s v="Mission 1 : hotel - restaurant"/>
        <s v="Mission 1 : restaurant - hotel"/>
        <s v="Mission 1 : hotel"/>
        <s v="Mission 1 : nourriture "/>
        <s v="Mission 5:domicile-adjame"/>
        <s v="Mission 5:nourriture"/>
        <s v="Mission 5:hotel"/>
        <s v="Mission 5:abidjan-ouangolo"/>
        <s v="Mission 5:gare-hotel"/>
        <s v="Mission 5:hotel-resto"/>
        <s v="Mission 5:resto-hotel"/>
        <s v="WCF-domicile"/>
        <s v="Achat de Multiprise pour le service Comptabilité"/>
        <s v="Mission:3 Hotel-Gare"/>
        <s v="Mission:3 Agni-Badukrom"/>
        <s v="Mission:3 Gare badukro-Wembley"/>
        <s v="Mission:3 Crédit appel cible"/>
        <s v="Mission:3 Maquis Wembley-Gare"/>
        <s v="Mission:3 Badukrom-Agni"/>
        <s v="Mission:3 Gare-Hotel"/>
        <s v="Mission 1 : hotel - gare"/>
        <s v="Mission 1 : noé - allakro"/>
        <s v="Mission  1 : Allakro - Noé"/>
        <s v="Mission 1 : gare - Centre ville"/>
        <s v="Mission 1 : centre ville - Chez ib"/>
        <s v="Mission 1 : Chez ib - hotel"/>
        <s v="Mission 1 :nourriture"/>
        <s v="Mission 1 : boissons"/>
        <s v="Mission 5:hotel-marche"/>
        <s v="Mission 5:marche-connexion "/>
        <s v="Mission 5connexion-hotel "/>
        <s v="Missin02:domicle-gare "/>
        <s v="Missin02:abidjan - odienne"/>
        <s v="Missin02:recheche d hotel"/>
        <s v="Mission 02 : Nourriture "/>
        <s v="Mission:3 Hotel-Corridor"/>
        <s v="Mission:3 Corridor Agni-Koun Fao"/>
        <s v="Mission:3 Local transport"/>
        <s v="Mission:3 Koun Fao-Agni"/>
        <s v="Achat de store pour le bureau de L'Assistant cordinateur"/>
        <s v="Bureau -Riviera 2"/>
        <s v="Mission 1 : Noé - Aboisso"/>
        <s v="Mission 1 : Aboisso - Samo"/>
        <s v="Mission 1 : Samo - Adiaké"/>
        <s v="Mission 1 : gare - Marché"/>
        <s v="Mission 1 : Marché - Carrefour kayser "/>
        <s v="Mission 1 : Carrefour kayser - Centre ville"/>
        <s v="Mission 1 : Centre ville - Sortie de ville"/>
        <s v="Mission 1 : Sortie de ville - hotel"/>
        <s v="Mission 1 : Achat de Boisson "/>
        <s v="Mission 5:hotel-gare"/>
        <s v="Mission 5:gare -sous bois 1"/>
        <s v="Mission 5:sous bois 1-zouglou"/>
        <s v="Mission 5:zouglou-hotel de ville"/>
        <s v="Mission 5:hotel de ville-marche"/>
        <s v="Mission 5:marche-station"/>
        <s v="Mission 5:satation-koko"/>
        <s v="Mission 5:koko-gare"/>
        <s v="Mission 5:gare-connexion"/>
        <s v="Mission 5:connexion-hotel"/>
        <s v="Mission 5:hotel-connexion"/>
        <s v="Mission 5:connexion-marche"/>
        <s v="Mission 5:marche-resto"/>
        <s v="Missin02:hotel -gare "/>
        <s v="Missin02:Odienne -tieme "/>
        <s v="Missin02:tieme - odienee "/>
        <s v="Missin02:gare-hotel "/>
        <s v="Missin02:Hotel"/>
        <s v="Missin02:Achat de nourriture pour cible"/>
        <s v="Mission:3 Agni-Abj"/>
        <s v="Mission:Abj Anyama-Domicile"/>
        <s v="Mission 1 : hotel - Carrefour savane"/>
        <s v="Mission 1 : Carrefour savane - Atchiman"/>
        <s v="Mission 1 : Atchiman - hotel"/>
        <s v="Mission 1 : Adiaké - Samo"/>
        <s v="Mission 1 : Samo - Abidjan"/>
        <s v="Mission 1 : Treichville - domicile"/>
        <s v="Mission 5:gare-abidjan"/>
        <s v="Mission 5:n'dotre-domicile"/>
        <s v="Mission 5:Achat de nourriture pour cible"/>
        <s v="Missin02:Odienne -sanafredoudou "/>
        <s v="Missin02:Nourriture "/>
        <s v="Missin02:sana - mezela"/>
        <s v="Missin02:transport  local"/>
        <s v="Missin02: Hotel"/>
        <s v="Mission02:Achat de nourriture pour cible"/>
        <s v="Mission02:Hotel"/>
        <s v="Mission02:odienne-abidjan"/>
        <s v="Mission02:transport local"/>
        <s v="Reglement Assurance Santé Cheque n°9548189 : Jean Jacques"/>
        <s v="Reglement Assurance Santé Cheque n°9548190 : Annick,Agnes,Marie"/>
        <s v="Reglement Assurance Santé Cheque n°9548191 : Maxime"/>
        <s v="Reglement Assurance Santé Cheque n°9548192 : Roxane"/>
        <s v="Reglement Assurance Santé Cheque n°9548193 : E04,E15,E77,E87"/>
        <s v="Reglement Assurance Accident Cheque n°9548190 : Jean Jacques"/>
        <s v="Reglement Assurance Accident Cheque n°9548190 : Annick,Agnes,Marie"/>
        <s v="Reglement Assurance Accident Cheque n°9548190 : Maxime"/>
        <s v="Reglement Assurance Accident Cheque n°9548190 : Roxane"/>
        <s v="Reglement Assurance Accident Cheque n°9548190 : E04,E15,E77,E87"/>
        <s v="Achat d'electricité pour le bureau"/>
        <s v="Mission 2 : domicile - gare"/>
        <s v="Mission 2 : Abidjan - Yakro"/>
        <s v="Mission 2 : gare - hotel"/>
        <s v="Mission 2 : hotel - Bolikro"/>
        <s v="Mission 2 : bolikro - hotel"/>
        <s v="Mission 2 : hotel - restaurant"/>
        <s v="Mission 2 : restaurant - hotel"/>
        <s v="Mission 2 : hotel "/>
        <s v="Mission 2 : nourriture"/>
        <s v="Mission 6:domicile-adjame"/>
        <s v="Mission 6:abidjan -fresco"/>
        <s v="Mission 6:nourriture"/>
        <s v="Mission 6:hotel"/>
        <s v="Mission 6:fresco-san pedro"/>
        <s v="Mission 6:gare-hotel"/>
        <s v="Mission 6:hotel-resto"/>
        <s v="Mission 6:resto-hotel"/>
        <s v="Mission 6 : Achat de nourriture pour cible"/>
        <s v="MISSION02:gare-dimicle"/>
        <s v="Domicile-gare"/>
        <s v="Mission02:nourriture"/>
        <s v="Mission02:abidjan - san pedro "/>
        <s v="Mission02:recheche d hotel"/>
        <s v="Agios du 28/02/2026 au 31/03/2026"/>
        <m/>
      </sharedItems>
    </cacheField>
    <cacheField name="Types of expenses" numFmtId="0">
      <sharedItems containsBlank="1" count="20">
        <s v="Telephone"/>
        <s v="Local Transport"/>
        <s v="Rent &amp; Utilities"/>
        <s v="Office Materials"/>
        <s v="Bank Fees"/>
        <s v="Services"/>
        <s v="Travel Subsistence "/>
        <s v="Trust Building"/>
        <s v="Intercity Transport"/>
        <s v="Transfer Fees"/>
        <s v="Internet"/>
        <s v="Equipment"/>
        <s v="Travel Subsistence"/>
        <s v="Bonus"/>
        <s v="Jail Visit"/>
        <s v="Transfers Fees"/>
        <s v="Personnel"/>
        <s v="Personnel "/>
        <s v="Bonus to media Officier"/>
        <m/>
      </sharedItems>
    </cacheField>
    <cacheField name="Departement" numFmtId="0">
      <sharedItems containsBlank="1" count="8">
        <s v="Office"/>
        <s v="Management"/>
        <s v="Investigation"/>
        <s v="Legal"/>
        <s v="Media"/>
        <s v="Operation"/>
        <s v="Team Building"/>
        <m/>
      </sharedItems>
    </cacheField>
    <cacheField name="Spent in national currency" numFmtId="0">
      <sharedItems containsString="0" containsBlank="1" containsNumber="1" containsInteger="1" minValue="50" maxValue="825000" count="146">
        <n v="15000"/>
        <n v="17500"/>
        <n v="10000"/>
        <n v="12000"/>
        <n v="13000"/>
        <n v="5000"/>
        <n v="3000"/>
        <n v="500000"/>
        <n v="400"/>
        <n v="1700"/>
        <n v="2310"/>
        <n v="1500"/>
        <n v="1750"/>
        <n v="800"/>
        <n v="150"/>
        <n v="1100"/>
        <n v="4500"/>
        <n v="500"/>
        <n v="1000"/>
        <n v="2600"/>
        <n v="900"/>
        <n v="650"/>
        <n v="4960"/>
        <n v="2000"/>
        <n v="300"/>
        <n v="55000"/>
        <n v="5500"/>
        <n v="6000"/>
        <n v="3500"/>
        <n v="2500"/>
        <n v="4000"/>
        <n v="1455"/>
        <n v="1350"/>
        <n v="7000"/>
        <n v="8000"/>
        <n v="7500"/>
        <n v="11000"/>
        <n v="20000"/>
        <n v="25000"/>
        <n v="32000"/>
        <n v="6600"/>
        <n v="39000"/>
        <n v="9000"/>
        <n v="17000"/>
        <n v="4950"/>
        <n v="30000"/>
        <n v="50000"/>
        <n v="40000"/>
        <n v="45000"/>
        <n v="14000"/>
        <n v="6100"/>
        <n v="66000"/>
        <n v="3775"/>
        <n v="3550"/>
        <n v="1650"/>
        <n v="575"/>
        <n v="950"/>
        <n v="540"/>
        <n v="50"/>
        <n v="1200"/>
        <n v="375"/>
        <n v="335"/>
        <n v="240"/>
        <n v="380"/>
        <n v="350"/>
        <n v="200"/>
        <n v="3100"/>
        <n v="1550"/>
        <n v="825"/>
        <n v="600"/>
        <n v="3150"/>
        <n v="58790"/>
        <n v="323249"/>
        <n v="127917"/>
        <n v="72243"/>
        <n v="63235"/>
        <n v="256901"/>
        <n v="38038"/>
        <n v="199749"/>
        <n v="157779"/>
        <n v="68897"/>
        <n v="57127"/>
        <n v="256720"/>
        <n v="201186"/>
        <n v="63279"/>
        <n v="188814"/>
        <n v="194416"/>
        <n v="96078"/>
        <n v="87070"/>
        <n v="387564"/>
        <n v="40383"/>
        <n v="129522"/>
        <n v="199843"/>
        <n v="82918"/>
        <n v="71149"/>
        <n v="330554"/>
        <n v="215984"/>
        <n v="66787"/>
        <n v="162470"/>
        <n v="263742"/>
        <n v="180095"/>
        <n v="42215"/>
        <n v="115501"/>
        <n v="233432"/>
        <n v="211541"/>
        <n v="220704"/>
        <n v="716084"/>
        <n v="447312"/>
        <n v="623096"/>
        <n v="447580"/>
        <n v="332810"/>
        <n v="749756"/>
        <n v="319970"/>
        <n v="145047"/>
        <n v="380695"/>
        <n v="272295"/>
        <n v="292538"/>
        <n v="292742"/>
        <n v="393113"/>
        <n v="619307"/>
        <n v="334620"/>
        <n v="221286"/>
        <n v="92107"/>
        <n v="136189"/>
        <n v="82477"/>
        <n v="52535"/>
        <n v="187890"/>
        <n v="71520"/>
        <n v="86702"/>
        <n v="83105"/>
        <n v="550"/>
        <n v="3850"/>
        <n v="700"/>
        <n v="22500"/>
        <n v="100000"/>
        <n v="825000"/>
        <n v="32200"/>
        <n v="11860"/>
        <n v="129544"/>
        <n v="388632"/>
        <n v="518181"/>
        <n v="34213"/>
        <n v="102639"/>
        <n v="136852"/>
        <n v="12113"/>
        <m/>
      </sharedItems>
    </cacheField>
    <cacheField name="Spent in $" numFmtId="0">
      <sharedItems containsString="0" containsBlank="1" containsNumber="1" minValue="8.8332980001413305E-2" maxValue="1457.4941700233201" count="203">
        <n v="26.833631484794299"/>
        <n v="31.305903398926699"/>
        <n v="17.889087656529501"/>
        <n v="21.466905187835401"/>
        <n v="23.255813953488399"/>
        <n v="8.9445438282647594"/>
        <n v="5.3667262969588503"/>
        <n v="894.45438282647604"/>
        <n v="0.71556350626118104"/>
        <n v="3.04114490161002"/>
        <n v="4.13237924865832"/>
        <n v="2.68336314847943"/>
        <n v="3.1305903398926702"/>
        <n v="1.4311270125223601"/>
        <n v="0.26833631484794301"/>
        <n v="1.96779964221825"/>
        <n v="8.0500894454382799"/>
        <n v="0.89445438282647605"/>
        <n v="1.7889087656529501"/>
        <n v="4.6511627906976702"/>
        <n v="1.61001788908766"/>
        <n v="1.16279069767442"/>
        <n v="8.8729874776386399"/>
        <n v="1.81257930034439"/>
        <n v="2.7188689505165802"/>
        <n v="3.6251586006887799"/>
        <n v="9.0628965017219496"/>
        <n v="18.125793003443899"/>
        <n v="0.90628965017219498"/>
        <n v="5.4377379010331701"/>
        <n v="0.54377379010331695"/>
        <n v="99.691861518941494"/>
        <n v="9.9691861518941405"/>
        <n v="10.875475802066299"/>
        <n v="6.3440275512053601"/>
        <n v="23.563530904477101"/>
        <n v="4.5314482508609704"/>
        <n v="7.2503172013775599"/>
        <n v="2.63730288200109"/>
        <n v="2.4469820554649302"/>
        <n v="12.688055102410701"/>
        <n v="14.5006344027551"/>
        <n v="13.5943447525829"/>
        <n v="19.938372303788299"/>
        <n v="36.251586006887798"/>
        <n v="45.3144825086097"/>
        <n v="21.750951604132698"/>
        <n v="58.0025376110205"/>
        <n v="27.188689505165801"/>
        <n v="11.963023382273001"/>
        <n v="70.690592713431201"/>
        <n v="23.410768953718701"/>
        <n v="900.41419052764297"/>
        <n v="9.0041419052764304"/>
        <n v="14.406627048442299"/>
        <n v="1.8008283810552901"/>
        <n v="0.90041419052764304"/>
        <n v="0.72033135242211399"/>
        <n v="0.54024851431658605"/>
        <n v="5.40248514316586"/>
        <n v="10.804970286331701"/>
        <n v="18.0082838105529"/>
        <n v="3.60165676211057"/>
        <n v="7.2033135242211399"/>
        <n v="12.605798667387001"/>
        <n v="11.885467314964901"/>
        <n v="2.70124257158293"/>
        <n v="16.2074554294976"/>
        <n v="6.3028993336935004"/>
        <n v="30.614082477939899"/>
        <n v="1.44066270484423"/>
        <n v="8.1037277147487892"/>
        <n v="8.9141004862236599"/>
        <n v="8.8332980001413297"/>
        <n v="17.666596000282698"/>
        <n v="10.599957600169599"/>
        <n v="52.999788000848"/>
        <n v="7.06663840011307"/>
        <n v="4.4166490000706702"/>
        <n v="2.6499894000423998"/>
        <n v="0.88332980001413297"/>
        <n v="88.332980001413304"/>
        <n v="70.666384001130695"/>
        <n v="26.499894000424"/>
        <n v="19.4332556003109"/>
        <n v="79.499682001272006"/>
        <n v="24.733234400395698"/>
        <n v="12.366617200197901"/>
        <n v="21.199915200339198"/>
        <n v="5.2999788000847996"/>
        <n v="10.7766235601724"/>
        <n v="3.5333192000565301"/>
        <n v="116.599533601866"/>
        <n v="44.166490000706702"/>
        <n v="0.52999788000848003"/>
        <n v="22.9665748003675"/>
        <n v="13.249947000212"/>
        <n v="14.133276800226099"/>
        <n v="1.7666596000282699"/>
        <n v="6.6691399901067099"/>
        <n v="6.2716415801003498"/>
        <n v="2.9149883400466399"/>
        <n v="1.1483287400183699"/>
        <n v="1.0158292700162499"/>
        <n v="1.6783266200268501"/>
        <n v="0.95399618401526398"/>
        <n v="8.8332980001413305E-2"/>
        <n v="2.1199915200339201"/>
        <n v="0.66249735001059995"/>
        <n v="0.59183096600946905"/>
        <n v="0.42399830400678401"/>
        <n v="0.67133064801074105"/>
        <n v="0.61833086000989301"/>
        <n v="0.353331920005653"/>
        <n v="5.4766447600876296"/>
        <n v="2.7383223800438099"/>
        <n v="1.4574941700233199"/>
        <n v="1.0599957600169601"/>
        <n v="5.5649777400890397"/>
        <n v="103.861917885662"/>
        <n v="571.07094904953703"/>
        <n v="225.98579605681601"/>
        <n v="127.628789484842"/>
        <n v="111.71471980778701"/>
        <n v="453.85661790686203"/>
        <n v="67.200197865875197"/>
        <n v="352.88848844604598"/>
        <n v="278.74178503285998"/>
        <n v="121.717546463147"/>
        <n v="100.923962970815"/>
        <n v="453.53685251925702"/>
        <n v="0.706663840011307"/>
        <n v="15.899936400254401"/>
        <n v="355.42717829128702"/>
        <n v="111.79245283018901"/>
        <n v="333.57006571973699"/>
        <n v="343.46689279909498"/>
        <n v="169.737121051516"/>
        <n v="153.82305137446099"/>
        <n v="684.69366122535496"/>
        <n v="71.3430146279415"/>
        <n v="228.82128471486101"/>
        <n v="353.05455444844898"/>
        <n v="146.487880715144"/>
        <n v="125.696063882411"/>
        <n v="583.97639742774402"/>
        <n v="381.570207052505"/>
        <n v="117.989894707088"/>
        <n v="287.02918521659302"/>
        <n v="465.94233623065497"/>
        <n v="318.16656066709101"/>
        <n v="74.579535015193301"/>
        <n v="204.05095046286499"/>
        <n v="412.39488375379801"/>
        <n v="373.72093844957999"/>
        <n v="389.90884036463899"/>
        <n v="1265.07667302664"/>
        <n v="790.248039007844"/>
        <n v="1100.79853013921"/>
        <n v="790.72150378065203"/>
        <n v="587.96198148540702"/>
        <n v="1324.56363507879"/>
        <n v="565.278072221044"/>
        <n v="256.24867500530002"/>
        <n v="672.55847643276104"/>
        <n v="481.05257578969702"/>
        <n v="516.81506607306903"/>
        <n v="517.17546463147505"/>
        <n v="694.49685534591197"/>
        <n v="1094.1046569147099"/>
        <n v="591.15963536145898"/>
        <n v="390.93703625185498"/>
        <n v="162.72171577980399"/>
        <n v="240.59960426825"/>
        <n v="145.70878383153101"/>
        <n v="92.811462087484998"/>
        <n v="331.93767224931099"/>
        <n v="126.351494594022"/>
        <n v="153.17292064165099"/>
        <n v="146.818246060349"/>
        <n v="0.97166278001554696"/>
        <n v="6.8016394601088299"/>
        <n v="883.32980001413296"/>
        <n v="6.1833086000989299"/>
        <n v="1.23666172001979"/>
        <n v="39.749841000636003"/>
        <n v="176.66596000282701"/>
        <n v="30.916543000494698"/>
        <n v="30.0332132004805"/>
        <n v="1457.4941700233201"/>
        <n v="56.886439120910197"/>
        <n v="4.5933149600734904"/>
        <n v="7.9499682001272003"/>
        <n v="20.952582856335201"/>
        <n v="228.86015122606199"/>
        <n v="686.58045367818499"/>
        <n v="915.44943820224705"/>
        <n v="60.4427248957671"/>
        <n v="181.32817468730099"/>
        <n v="241.770899583068"/>
        <n v="68.899724401102404"/>
        <n v="21.399547735142399"/>
        <m/>
      </sharedItems>
    </cacheField>
    <cacheField name="Exchange Rate $" numFmtId="0">
      <sharedItems containsString="0" containsBlank="1" containsNumber="1" minValue="551.70000000000005" maxValue="566.04" count="5">
        <n v="559"/>
        <n v="551.70000000000005"/>
        <n v="555.29999999999995"/>
        <n v="566.04"/>
        <m/>
      </sharedItems>
    </cacheField>
    <cacheField name="Name" numFmtId="0">
      <sharedItems containsBlank="1" count="12">
        <s v="Annick"/>
        <s v="Jean Jacques"/>
        <s v="E04"/>
        <s v="Roxane"/>
        <s v="Agnes"/>
        <s v="Maxime"/>
        <s v="E15"/>
        <s v="E77"/>
        <s v="E87"/>
        <s v="SGBCI"/>
        <s v="Marie"/>
        <m/>
      </sharedItems>
    </cacheField>
    <cacheField name="Receipt" numFmtId="0">
      <sharedItems containsBlank="1" count="127">
        <m/>
        <s v="01/001"/>
        <s v="01/002"/>
        <s v="01/003"/>
        <s v="B01/001"/>
        <s v="01/006"/>
        <s v="01/004"/>
        <s v="01/005"/>
        <s v="01/007"/>
        <s v="01/008"/>
        <s v="01/009"/>
        <s v="01/010"/>
        <s v="02/003"/>
        <s v="02/011"/>
        <s v="02/001"/>
        <s v="02/002"/>
        <s v="02/004"/>
        <s v="02/005"/>
        <s v="02/008"/>
        <s v="02/009"/>
        <s v="02/006"/>
        <s v="02/007"/>
        <s v="02/010"/>
        <s v="02/014"/>
        <s v="02/013"/>
        <s v="02/012"/>
        <s v="02/019"/>
        <s v="02/020"/>
        <s v="02/015"/>
        <s v="02/016"/>
        <s v="02/018"/>
        <s v="02/017"/>
        <s v="02/028"/>
        <s v="02/023"/>
        <s v="02/024"/>
        <s v="02/025"/>
        <s v="02/026"/>
        <s v="02/032"/>
        <s v="02/030"/>
        <s v="02/029"/>
        <s v="B02/002"/>
        <s v="02/034"/>
        <s v="02/027"/>
        <s v="02/036"/>
        <s v="02/035"/>
        <s v="02/039"/>
        <s v="02/037"/>
        <s v="02/040"/>
        <s v="02/038"/>
        <s v="02/051"/>
        <s v="02/041"/>
        <s v="02/048"/>
        <s v="02/049"/>
        <s v="02/050"/>
        <s v="02/043"/>
        <s v="02/047"/>
        <s v="02/044"/>
        <s v="02/045"/>
        <s v="02/046"/>
        <s v="02/042"/>
        <s v="02/052"/>
        <s v="02/055"/>
        <s v="02/053"/>
        <s v="02/054"/>
        <s v="02/060"/>
        <s v="02/061"/>
        <s v="02/059"/>
        <s v="02/056"/>
        <s v="02/057"/>
        <s v="02/058"/>
        <s v="03/001"/>
        <s v="03/003"/>
        <s v="03/024"/>
        <s v="03/005"/>
        <s v="03/002"/>
        <s v="03/007"/>
        <s v="03/008"/>
        <s v="03/006"/>
        <s v="03/010"/>
        <s v="03/009"/>
        <s v="03/015"/>
        <s v="03/011"/>
        <s v="03/012"/>
        <s v="03/013"/>
        <s v="03/014"/>
        <s v="03/016"/>
        <s v="03/018"/>
        <s v="B03/005"/>
        <s v="B03/001"/>
        <s v="B03/002"/>
        <s v="B03/003"/>
        <s v="B03/004"/>
        <s v="B03/008"/>
        <s v="03/017"/>
        <s v="03/020"/>
        <s v="03/019"/>
        <s v="03/021"/>
        <s v="03/032"/>
        <s v="03/027"/>
        <s v="03/028"/>
        <s v="03/046"/>
        <s v="03/025"/>
        <s v="03/029"/>
        <s v="03/030"/>
        <s v="03/031"/>
        <s v="03/033"/>
        <s v="03/038"/>
        <s v="03/039"/>
        <s v="03/040"/>
        <s v="03/041"/>
        <s v="03/044"/>
        <s v="03/034"/>
        <s v="03/045"/>
        <s v="03/050"/>
        <s v="03/035"/>
        <s v="03/036"/>
        <s v="03/048"/>
        <s v="03/037"/>
        <s v="03/052"/>
        <s v="03/049"/>
        <s v="03/051"/>
        <s v="B03/006"/>
        <s v="B03/007"/>
        <s v="03/057"/>
        <s v="03/054"/>
        <s v="03/055"/>
        <s v="03/056"/>
      </sharedItems>
    </cacheField>
    <cacheField name="Projet" numFmtId="0">
      <sharedItems containsBlank="1" count="2">
        <s v="EAGLE CI"/>
        <m/>
      </sharedItems>
    </cacheField>
    <cacheField name="Donor" numFmtId="0">
      <sharedItems containsBlank="1" count="5">
        <s v="PCF"/>
        <s v="Pro Wildlife"/>
        <s v="AWI"/>
        <s v="Wildcat 2026"/>
        <m/>
      </sharedItems>
    </cacheField>
    <cacheField name="Country" numFmtId="0">
      <sharedItems containsBlank="1" count="2">
        <s v="Cote d'Ivoir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na Hajduchová" refreshedDate="46128.425592245374" createdVersion="8" refreshedVersion="8" minRefreshableVersion="3" recordCount="994" xr:uid="{1ECD9F9F-B3C2-4A82-BF93-432856D4A054}">
  <cacheSource type="worksheet">
    <worksheetSource ref="A1:L995" sheet="Global Data"/>
  </cacheSource>
  <cacheFields count="14">
    <cacheField name="Date" numFmtId="14">
      <sharedItems containsSemiMixedTypes="0" containsNonDate="0" containsDate="1" containsString="0" minDate="2026-01-01T00:00:00" maxDate="2026-04-01T00:00:00" count="55">
        <d v="2026-01-01T00:00:00"/>
        <d v="2026-01-05T00:00:00"/>
        <d v="2026-01-12T00:00:00"/>
        <d v="2026-01-14T00:00:00"/>
        <d v="2026-01-15T00:00:00"/>
        <d v="2026-01-19T00:00:00"/>
        <d v="2026-01-27T00:00:00"/>
        <d v="2026-01-30T00:00:00"/>
        <d v="2026-01-31T00:00:00"/>
        <d v="2026-02-03T00:00:00"/>
        <d v="2026-02-04T00:00:00"/>
        <d v="2026-02-05T00:00:00"/>
        <d v="2026-02-06T00:00:00"/>
        <d v="2026-02-07T00:00:00"/>
        <d v="2026-02-09T00:00:00"/>
        <d v="2026-02-10T00:00:00"/>
        <d v="2026-02-11T00:00:00"/>
        <d v="2026-02-12T00:00:00"/>
        <d v="2026-02-13T00:00:00"/>
        <d v="2026-02-15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2-28T00:00:00"/>
        <d v="2026-03-01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6-03-16T00:00:00"/>
        <d v="2026-03-17T00:00:00"/>
        <d v="2026-03-18T00:00:00"/>
        <d v="2026-03-19T00:00:00"/>
        <d v="2026-03-20T00:00:00"/>
        <d v="2026-03-23T00:00:00"/>
        <d v="2026-03-24T00:00:00"/>
        <d v="2026-03-25T00:00:00"/>
        <d v="2026-03-26T00:00:00"/>
        <d v="2026-03-27T00:00:00"/>
        <d v="2026-03-28T00:00:00"/>
        <d v="2026-03-30T00:00:00"/>
        <d v="2026-03-31T00:00:00"/>
      </sharedItems>
      <fieldGroup par="13"/>
    </cacheField>
    <cacheField name="Details" numFmtId="0">
      <sharedItems/>
    </cacheField>
    <cacheField name="Types of expenses" numFmtId="0">
      <sharedItems/>
    </cacheField>
    <cacheField name="Departement" numFmtId="0">
      <sharedItems/>
    </cacheField>
    <cacheField name="Spent in national currency" numFmtId="0">
      <sharedItems containsSemiMixedTypes="0" containsString="0" containsNumber="1" containsInteger="1" minValue="50" maxValue="825000"/>
    </cacheField>
    <cacheField name="Spent in $" numFmtId="0">
      <sharedItems containsSemiMixedTypes="0" containsString="0" containsNumber="1" minValue="8.8332980001413333E-2" maxValue="1457.4941700233201"/>
    </cacheField>
    <cacheField name="Exchange Rate $" numFmtId="0">
      <sharedItems containsSemiMixedTypes="0" containsString="0" containsNumber="1" minValue="551.70000000000005" maxValue="566.04"/>
    </cacheField>
    <cacheField name="Name" numFmtId="0">
      <sharedItems/>
    </cacheField>
    <cacheField name="Receipt" numFmtId="0">
      <sharedItems containsBlank="1"/>
    </cacheField>
    <cacheField name="Projet" numFmtId="0">
      <sharedItems/>
    </cacheField>
    <cacheField name="Donor" numFmtId="0">
      <sharedItems count="5">
        <s v="PCF"/>
        <s v="Pro Wildlife "/>
        <s v="AWI"/>
        <s v="Wildcat 2026"/>
        <s v="Pro Wildlife" u="1"/>
      </sharedItems>
    </cacheField>
    <cacheField name="Country" numFmtId="0">
      <sharedItems/>
    </cacheField>
    <cacheField name="Dny (Date)" numFmtId="0" databaseField="0">
      <fieldGroup base="0">
        <rangePr groupBy="days" startDate="2026-01-01T00:00:00" endDate="2026-04-01T00:00:00"/>
        <groupItems count="368">
          <s v="&lt;01.01.2026"/>
          <s v="01.I"/>
          <s v="02.I"/>
          <s v="03.I"/>
          <s v="04.I"/>
          <s v="05.I"/>
          <s v="06.I"/>
          <s v="07.I"/>
          <s v="08.I"/>
          <s v="09.I"/>
          <s v="10.I"/>
          <s v="11.I"/>
          <s v="12.I"/>
          <s v="13.I"/>
          <s v="14.I"/>
          <s v="15.I"/>
          <s v="16.I"/>
          <s v="17.I"/>
          <s v="18.I"/>
          <s v="19.I"/>
          <s v="20.I"/>
          <s v="21.I"/>
          <s v="22.I"/>
          <s v="23.I"/>
          <s v="24.I"/>
          <s v="25.I"/>
          <s v="26.I"/>
          <s v="27.I"/>
          <s v="28.I"/>
          <s v="29.I"/>
          <s v="30.I"/>
          <s v="31.I"/>
          <s v="01.II"/>
          <s v="02.II"/>
          <s v="03.II"/>
          <s v="04.II"/>
          <s v="05.II"/>
          <s v="06.II"/>
          <s v="07.II"/>
          <s v="08.II"/>
          <s v="09.II"/>
          <s v="10.II"/>
          <s v="11.II"/>
          <s v="12.II"/>
          <s v="13.II"/>
          <s v="14.II"/>
          <s v="15.II"/>
          <s v="16.II"/>
          <s v="17.II"/>
          <s v="18.II"/>
          <s v="19.II"/>
          <s v="20.II"/>
          <s v="21.II"/>
          <s v="22.II"/>
          <s v="23.II"/>
          <s v="24.II"/>
          <s v="25.II"/>
          <s v="26.II"/>
          <s v="27.II"/>
          <s v="28.II"/>
          <s v="29.II"/>
          <s v="01.III"/>
          <s v="02.III"/>
          <s v="03.III"/>
          <s v="04.III"/>
          <s v="05.III"/>
          <s v="06.III"/>
          <s v="07.III"/>
          <s v="08.III"/>
          <s v="09.III"/>
          <s v="10.III"/>
          <s v="11.III"/>
          <s v="12.III"/>
          <s v="13.III"/>
          <s v="14.III"/>
          <s v="15.III"/>
          <s v="16.III"/>
          <s v="17.III"/>
          <s v="18.III"/>
          <s v="19.III"/>
          <s v="20.III"/>
          <s v="21.III"/>
          <s v="22.III"/>
          <s v="23.III"/>
          <s v="24.III"/>
          <s v="25.III"/>
          <s v="26.III"/>
          <s v="27.III"/>
          <s v="28.III"/>
          <s v="29.III"/>
          <s v="30.III"/>
          <s v="31.III"/>
          <s v="01.IV"/>
          <s v="02.IV"/>
          <s v="03.IV"/>
          <s v="04.IV"/>
          <s v="05.IV"/>
          <s v="06.IV"/>
          <s v="07.IV"/>
          <s v="08.IV"/>
          <s v="09.IV"/>
          <s v="10.IV"/>
          <s v="11.IV"/>
          <s v="12.IV"/>
          <s v="13.IV"/>
          <s v="14.IV"/>
          <s v="15.IV"/>
          <s v="16.IV"/>
          <s v="17.IV"/>
          <s v="18.IV"/>
          <s v="19.IV"/>
          <s v="20.IV"/>
          <s v="21.IV"/>
          <s v="22.IV"/>
          <s v="23.IV"/>
          <s v="24.IV"/>
          <s v="25.IV"/>
          <s v="26.IV"/>
          <s v="27.IV"/>
          <s v="28.IV"/>
          <s v="29.IV"/>
          <s v="30.IV"/>
          <s v="01.V"/>
          <s v="02.V"/>
          <s v="03.V"/>
          <s v="04.V"/>
          <s v="05.V"/>
          <s v="06.V"/>
          <s v="07.V"/>
          <s v="08.V"/>
          <s v="09.V"/>
          <s v="10.V"/>
          <s v="11.V"/>
          <s v="12.V"/>
          <s v="13.V"/>
          <s v="14.V"/>
          <s v="15.V"/>
          <s v="16.V"/>
          <s v="17.V"/>
          <s v="18.V"/>
          <s v="19.V"/>
          <s v="20.V"/>
          <s v="21.V"/>
          <s v="22.V"/>
          <s v="23.V"/>
          <s v="24.V"/>
          <s v="25.V"/>
          <s v="26.V"/>
          <s v="27.V"/>
          <s v="28.V"/>
          <s v="29.V"/>
          <s v="30.V"/>
          <s v="31.V"/>
          <s v="01.VI"/>
          <s v="02.VI"/>
          <s v="03.VI"/>
          <s v="04.VI"/>
          <s v="05.VI"/>
          <s v="06.VI"/>
          <s v="07.VI"/>
          <s v="08.VI"/>
          <s v="09.VI"/>
          <s v="10.VI"/>
          <s v="11.VI"/>
          <s v="12.VI"/>
          <s v="13.VI"/>
          <s v="14.VI"/>
          <s v="15.VI"/>
          <s v="16.VI"/>
          <s v="17.VI"/>
          <s v="18.VI"/>
          <s v="19.VI"/>
          <s v="20.VI"/>
          <s v="21.VI"/>
          <s v="22.VI"/>
          <s v="23.VI"/>
          <s v="24.VI"/>
          <s v="25.VI"/>
          <s v="26.VI"/>
          <s v="27.VI"/>
          <s v="28.VI"/>
          <s v="29.VI"/>
          <s v="30.VI"/>
          <s v="01.VII"/>
          <s v="02.VII"/>
          <s v="03.VII"/>
          <s v="04.VII"/>
          <s v="05.VII"/>
          <s v="06.VII"/>
          <s v="07.VII"/>
          <s v="08.VII"/>
          <s v="09.VII"/>
          <s v="10.VII"/>
          <s v="11.VII"/>
          <s v="12.VII"/>
          <s v="13.VII"/>
          <s v="14.VII"/>
          <s v="15.VII"/>
          <s v="16.VII"/>
          <s v="17.VII"/>
          <s v="18.VII"/>
          <s v="19.VII"/>
          <s v="20.VII"/>
          <s v="21.VII"/>
          <s v="22.VII"/>
          <s v="23.VII"/>
          <s v="24.VII"/>
          <s v="25.VII"/>
          <s v="26.VII"/>
          <s v="27.VII"/>
          <s v="28.VII"/>
          <s v="29.VII"/>
          <s v="30.VII"/>
          <s v="31.VII"/>
          <s v="01.VIII"/>
          <s v="02.VIII"/>
          <s v="03.VIII"/>
          <s v="04.VIII"/>
          <s v="05.VIII"/>
          <s v="06.VIII"/>
          <s v="07.VIII"/>
          <s v="08.VIII"/>
          <s v="09.VIII"/>
          <s v="10.VIII"/>
          <s v="11.VIII"/>
          <s v="12.VIII"/>
          <s v="13.VIII"/>
          <s v="14.VIII"/>
          <s v="15.VIII"/>
          <s v="16.VIII"/>
          <s v="17.VIII"/>
          <s v="18.VIII"/>
          <s v="19.VIII"/>
          <s v="20.VIII"/>
          <s v="21.VIII"/>
          <s v="22.VIII"/>
          <s v="23.VIII"/>
          <s v="24.VIII"/>
          <s v="25.VIII"/>
          <s v="26.VIII"/>
          <s v="27.VIII"/>
          <s v="28.VIII"/>
          <s v="29.VIII"/>
          <s v="30.VIII"/>
          <s v="31.VIII"/>
          <s v="01.IX"/>
          <s v="02.IX"/>
          <s v="03.IX"/>
          <s v="04.IX"/>
          <s v="05.IX"/>
          <s v="06.IX"/>
          <s v="07.IX"/>
          <s v="08.IX"/>
          <s v="09.IX"/>
          <s v="10.IX"/>
          <s v="11.IX"/>
          <s v="12.IX"/>
          <s v="13.IX"/>
          <s v="14.IX"/>
          <s v="15.IX"/>
          <s v="16.IX"/>
          <s v="17.IX"/>
          <s v="18.IX"/>
          <s v="19.IX"/>
          <s v="20.IX"/>
          <s v="21.IX"/>
          <s v="22.IX"/>
          <s v="23.IX"/>
          <s v="24.IX"/>
          <s v="25.IX"/>
          <s v="26.IX"/>
          <s v="27.IX"/>
          <s v="28.IX"/>
          <s v="29.IX"/>
          <s v="30.IX"/>
          <s v="01.X"/>
          <s v="02.X"/>
          <s v="03.X"/>
          <s v="04.X"/>
          <s v="05.X"/>
          <s v="06.X"/>
          <s v="07.X"/>
          <s v="08.X"/>
          <s v="09.X"/>
          <s v="10.X"/>
          <s v="11.X"/>
          <s v="12.X"/>
          <s v="13.X"/>
          <s v="14.X"/>
          <s v="15.X"/>
          <s v="16.X"/>
          <s v="17.X"/>
          <s v="18.X"/>
          <s v="19.X"/>
          <s v="20.X"/>
          <s v="21.X"/>
          <s v="22.X"/>
          <s v="23.X"/>
          <s v="24.X"/>
          <s v="25.X"/>
          <s v="26.X"/>
          <s v="27.X"/>
          <s v="28.X"/>
          <s v="29.X"/>
          <s v="30.X"/>
          <s v="31.X"/>
          <s v="01.XI"/>
          <s v="02.XI"/>
          <s v="03.XI"/>
          <s v="04.XI"/>
          <s v="05.XI"/>
          <s v="06.XI"/>
          <s v="07.XI"/>
          <s v="08.XI"/>
          <s v="09.XI"/>
          <s v="10.XI"/>
          <s v="11.XI"/>
          <s v="12.XI"/>
          <s v="13.XI"/>
          <s v="14.XI"/>
          <s v="15.XI"/>
          <s v="16.XI"/>
          <s v="17.XI"/>
          <s v="18.XI"/>
          <s v="19.XI"/>
          <s v="20.XI"/>
          <s v="21.XI"/>
          <s v="22.XI"/>
          <s v="23.XI"/>
          <s v="24.XI"/>
          <s v="25.XI"/>
          <s v="26.XI"/>
          <s v="27.XI"/>
          <s v="28.XI"/>
          <s v="29.XI"/>
          <s v="30.XI"/>
          <s v="01.XII"/>
          <s v="02.XII"/>
          <s v="03.XII"/>
          <s v="04.XII"/>
          <s v="05.XII"/>
          <s v="06.XII"/>
          <s v="07.XII"/>
          <s v="08.XII"/>
          <s v="09.XII"/>
          <s v="10.XII"/>
          <s v="11.XII"/>
          <s v="12.XII"/>
          <s v="13.XII"/>
          <s v="14.XII"/>
          <s v="15.XII"/>
          <s v="16.XII"/>
          <s v="17.XII"/>
          <s v="18.XII"/>
          <s v="19.XII"/>
          <s v="20.XII"/>
          <s v="21.XII"/>
          <s v="22.XII"/>
          <s v="23.XII"/>
          <s v="24.XII"/>
          <s v="25.XII"/>
          <s v="26.XII"/>
          <s v="27.XII"/>
          <s v="28.XII"/>
          <s v="29.XII"/>
          <s v="30.XII"/>
          <s v="31.XII"/>
          <s v="&gt;01.04.2026"/>
        </groupItems>
      </fieldGroup>
    </cacheField>
    <cacheField name="Měsíce (Date)" numFmtId="0" databaseField="0">
      <fieldGroup base="0">
        <rangePr groupBy="months" startDate="2026-01-01T00:00:00" endDate="2026-04-01T00:00:00"/>
        <groupItems count="14">
          <s v="&lt;01.01.2026"/>
          <s v="I"/>
          <s v="II"/>
          <s v="III"/>
          <s v="IV"/>
          <s v="V"/>
          <s v="VI"/>
          <s v="VII"/>
          <s v="VIII"/>
          <s v="IX"/>
          <s v="X"/>
          <s v="XI"/>
          <s v="XII"/>
          <s v="&gt;01.04.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3">
  <r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0"/>
    <x v="1"/>
    <x v="0"/>
    <x v="0"/>
    <x v="0"/>
    <x v="0"/>
  </r>
  <r>
    <x v="0"/>
    <x v="0"/>
    <x v="0"/>
    <x v="2"/>
    <x v="0"/>
    <x v="0"/>
    <x v="0"/>
    <x v="2"/>
    <x v="0"/>
    <x v="0"/>
    <x v="1"/>
    <x v="0"/>
  </r>
  <r>
    <x v="0"/>
    <x v="0"/>
    <x v="0"/>
    <x v="0"/>
    <x v="0"/>
    <x v="0"/>
    <x v="0"/>
    <x v="3"/>
    <x v="0"/>
    <x v="0"/>
    <x v="0"/>
    <x v="0"/>
  </r>
  <r>
    <x v="0"/>
    <x v="0"/>
    <x v="0"/>
    <x v="3"/>
    <x v="0"/>
    <x v="0"/>
    <x v="0"/>
    <x v="4"/>
    <x v="0"/>
    <x v="0"/>
    <x v="0"/>
    <x v="0"/>
  </r>
  <r>
    <x v="0"/>
    <x v="0"/>
    <x v="0"/>
    <x v="2"/>
    <x v="0"/>
    <x v="0"/>
    <x v="0"/>
    <x v="5"/>
    <x v="0"/>
    <x v="0"/>
    <x v="1"/>
    <x v="0"/>
  </r>
  <r>
    <x v="0"/>
    <x v="0"/>
    <x v="0"/>
    <x v="2"/>
    <x v="0"/>
    <x v="0"/>
    <x v="0"/>
    <x v="6"/>
    <x v="0"/>
    <x v="0"/>
    <x v="1"/>
    <x v="0"/>
  </r>
  <r>
    <x v="0"/>
    <x v="0"/>
    <x v="0"/>
    <x v="2"/>
    <x v="0"/>
    <x v="0"/>
    <x v="0"/>
    <x v="7"/>
    <x v="0"/>
    <x v="0"/>
    <x v="1"/>
    <x v="0"/>
  </r>
  <r>
    <x v="0"/>
    <x v="0"/>
    <x v="0"/>
    <x v="0"/>
    <x v="0"/>
    <x v="0"/>
    <x v="0"/>
    <x v="8"/>
    <x v="0"/>
    <x v="0"/>
    <x v="0"/>
    <x v="0"/>
  </r>
  <r>
    <x v="1"/>
    <x v="1"/>
    <x v="1"/>
    <x v="4"/>
    <x v="2"/>
    <x v="2"/>
    <x v="0"/>
    <x v="2"/>
    <x v="0"/>
    <x v="0"/>
    <x v="1"/>
    <x v="0"/>
  </r>
  <r>
    <x v="1"/>
    <x v="2"/>
    <x v="2"/>
    <x v="4"/>
    <x v="2"/>
    <x v="2"/>
    <x v="0"/>
    <x v="2"/>
    <x v="0"/>
    <x v="0"/>
    <x v="1"/>
    <x v="0"/>
  </r>
  <r>
    <x v="1"/>
    <x v="3"/>
    <x v="2"/>
    <x v="4"/>
    <x v="3"/>
    <x v="3"/>
    <x v="0"/>
    <x v="2"/>
    <x v="0"/>
    <x v="0"/>
    <x v="1"/>
    <x v="0"/>
  </r>
  <r>
    <x v="1"/>
    <x v="4"/>
    <x v="2"/>
    <x v="4"/>
    <x v="2"/>
    <x v="2"/>
    <x v="0"/>
    <x v="2"/>
    <x v="0"/>
    <x v="0"/>
    <x v="1"/>
    <x v="0"/>
  </r>
  <r>
    <x v="1"/>
    <x v="5"/>
    <x v="1"/>
    <x v="3"/>
    <x v="4"/>
    <x v="4"/>
    <x v="0"/>
    <x v="4"/>
    <x v="1"/>
    <x v="0"/>
    <x v="0"/>
    <x v="0"/>
  </r>
  <r>
    <x v="1"/>
    <x v="6"/>
    <x v="1"/>
    <x v="3"/>
    <x v="4"/>
    <x v="4"/>
    <x v="0"/>
    <x v="4"/>
    <x v="1"/>
    <x v="0"/>
    <x v="0"/>
    <x v="0"/>
  </r>
  <r>
    <x v="1"/>
    <x v="7"/>
    <x v="1"/>
    <x v="2"/>
    <x v="5"/>
    <x v="5"/>
    <x v="0"/>
    <x v="6"/>
    <x v="2"/>
    <x v="0"/>
    <x v="1"/>
    <x v="0"/>
  </r>
  <r>
    <x v="1"/>
    <x v="8"/>
    <x v="1"/>
    <x v="2"/>
    <x v="6"/>
    <x v="6"/>
    <x v="0"/>
    <x v="6"/>
    <x v="2"/>
    <x v="0"/>
    <x v="1"/>
    <x v="0"/>
  </r>
  <r>
    <x v="1"/>
    <x v="9"/>
    <x v="2"/>
    <x v="2"/>
    <x v="0"/>
    <x v="0"/>
    <x v="0"/>
    <x v="6"/>
    <x v="2"/>
    <x v="0"/>
    <x v="1"/>
    <x v="0"/>
  </r>
  <r>
    <x v="1"/>
    <x v="10"/>
    <x v="1"/>
    <x v="2"/>
    <x v="7"/>
    <x v="7"/>
    <x v="0"/>
    <x v="6"/>
    <x v="2"/>
    <x v="0"/>
    <x v="1"/>
    <x v="0"/>
  </r>
  <r>
    <x v="1"/>
    <x v="11"/>
    <x v="1"/>
    <x v="2"/>
    <x v="0"/>
    <x v="0"/>
    <x v="0"/>
    <x v="6"/>
    <x v="2"/>
    <x v="0"/>
    <x v="1"/>
    <x v="0"/>
  </r>
  <r>
    <x v="1"/>
    <x v="12"/>
    <x v="1"/>
    <x v="2"/>
    <x v="0"/>
    <x v="0"/>
    <x v="0"/>
    <x v="6"/>
    <x v="2"/>
    <x v="0"/>
    <x v="1"/>
    <x v="0"/>
  </r>
  <r>
    <x v="1"/>
    <x v="13"/>
    <x v="1"/>
    <x v="2"/>
    <x v="7"/>
    <x v="7"/>
    <x v="0"/>
    <x v="6"/>
    <x v="2"/>
    <x v="0"/>
    <x v="1"/>
    <x v="0"/>
  </r>
  <r>
    <x v="1"/>
    <x v="14"/>
    <x v="1"/>
    <x v="2"/>
    <x v="7"/>
    <x v="7"/>
    <x v="0"/>
    <x v="6"/>
    <x v="2"/>
    <x v="0"/>
    <x v="1"/>
    <x v="0"/>
  </r>
  <r>
    <x v="1"/>
    <x v="15"/>
    <x v="1"/>
    <x v="2"/>
    <x v="7"/>
    <x v="7"/>
    <x v="0"/>
    <x v="6"/>
    <x v="2"/>
    <x v="0"/>
    <x v="1"/>
    <x v="0"/>
  </r>
  <r>
    <x v="1"/>
    <x v="16"/>
    <x v="1"/>
    <x v="2"/>
    <x v="7"/>
    <x v="7"/>
    <x v="0"/>
    <x v="6"/>
    <x v="2"/>
    <x v="0"/>
    <x v="1"/>
    <x v="0"/>
  </r>
  <r>
    <x v="1"/>
    <x v="17"/>
    <x v="1"/>
    <x v="2"/>
    <x v="6"/>
    <x v="6"/>
    <x v="0"/>
    <x v="6"/>
    <x v="2"/>
    <x v="0"/>
    <x v="1"/>
    <x v="0"/>
  </r>
  <r>
    <x v="1"/>
    <x v="18"/>
    <x v="1"/>
    <x v="2"/>
    <x v="2"/>
    <x v="2"/>
    <x v="0"/>
    <x v="6"/>
    <x v="2"/>
    <x v="0"/>
    <x v="1"/>
    <x v="0"/>
  </r>
  <r>
    <x v="2"/>
    <x v="19"/>
    <x v="1"/>
    <x v="4"/>
    <x v="8"/>
    <x v="8"/>
    <x v="0"/>
    <x v="0"/>
    <x v="0"/>
    <x v="0"/>
    <x v="0"/>
    <x v="0"/>
  </r>
  <r>
    <x v="2"/>
    <x v="20"/>
    <x v="1"/>
    <x v="4"/>
    <x v="9"/>
    <x v="9"/>
    <x v="0"/>
    <x v="0"/>
    <x v="0"/>
    <x v="0"/>
    <x v="0"/>
    <x v="0"/>
  </r>
  <r>
    <x v="2"/>
    <x v="21"/>
    <x v="1"/>
    <x v="4"/>
    <x v="9"/>
    <x v="9"/>
    <x v="0"/>
    <x v="0"/>
    <x v="0"/>
    <x v="0"/>
    <x v="0"/>
    <x v="0"/>
  </r>
  <r>
    <x v="2"/>
    <x v="22"/>
    <x v="1"/>
    <x v="4"/>
    <x v="1"/>
    <x v="1"/>
    <x v="0"/>
    <x v="0"/>
    <x v="0"/>
    <x v="0"/>
    <x v="0"/>
    <x v="0"/>
  </r>
  <r>
    <x v="2"/>
    <x v="23"/>
    <x v="1"/>
    <x v="4"/>
    <x v="0"/>
    <x v="0"/>
    <x v="0"/>
    <x v="0"/>
    <x v="0"/>
    <x v="0"/>
    <x v="0"/>
    <x v="0"/>
  </r>
  <r>
    <x v="2"/>
    <x v="24"/>
    <x v="2"/>
    <x v="4"/>
    <x v="2"/>
    <x v="2"/>
    <x v="0"/>
    <x v="0"/>
    <x v="0"/>
    <x v="0"/>
    <x v="0"/>
    <x v="0"/>
  </r>
  <r>
    <x v="2"/>
    <x v="25"/>
    <x v="2"/>
    <x v="4"/>
    <x v="10"/>
    <x v="10"/>
    <x v="0"/>
    <x v="0"/>
    <x v="0"/>
    <x v="0"/>
    <x v="0"/>
    <x v="0"/>
  </r>
  <r>
    <x v="2"/>
    <x v="26"/>
    <x v="3"/>
    <x v="4"/>
    <x v="8"/>
    <x v="8"/>
    <x v="0"/>
    <x v="0"/>
    <x v="3"/>
    <x v="0"/>
    <x v="0"/>
    <x v="0"/>
  </r>
  <r>
    <x v="2"/>
    <x v="27"/>
    <x v="1"/>
    <x v="4"/>
    <x v="0"/>
    <x v="0"/>
    <x v="0"/>
    <x v="1"/>
    <x v="0"/>
    <x v="0"/>
    <x v="0"/>
    <x v="0"/>
  </r>
  <r>
    <x v="2"/>
    <x v="24"/>
    <x v="2"/>
    <x v="4"/>
    <x v="2"/>
    <x v="2"/>
    <x v="0"/>
    <x v="1"/>
    <x v="0"/>
    <x v="0"/>
    <x v="0"/>
    <x v="0"/>
  </r>
  <r>
    <x v="2"/>
    <x v="28"/>
    <x v="2"/>
    <x v="4"/>
    <x v="3"/>
    <x v="3"/>
    <x v="0"/>
    <x v="1"/>
    <x v="0"/>
    <x v="0"/>
    <x v="0"/>
    <x v="0"/>
  </r>
  <r>
    <x v="2"/>
    <x v="29"/>
    <x v="2"/>
    <x v="4"/>
    <x v="0"/>
    <x v="0"/>
    <x v="0"/>
    <x v="1"/>
    <x v="0"/>
    <x v="0"/>
    <x v="0"/>
    <x v="0"/>
  </r>
  <r>
    <x v="2"/>
    <x v="30"/>
    <x v="1"/>
    <x v="4"/>
    <x v="11"/>
    <x v="11"/>
    <x v="0"/>
    <x v="1"/>
    <x v="0"/>
    <x v="0"/>
    <x v="0"/>
    <x v="0"/>
  </r>
  <r>
    <x v="2"/>
    <x v="31"/>
    <x v="1"/>
    <x v="4"/>
    <x v="1"/>
    <x v="1"/>
    <x v="0"/>
    <x v="1"/>
    <x v="0"/>
    <x v="0"/>
    <x v="0"/>
    <x v="0"/>
  </r>
  <r>
    <x v="2"/>
    <x v="30"/>
    <x v="1"/>
    <x v="4"/>
    <x v="1"/>
    <x v="1"/>
    <x v="0"/>
    <x v="1"/>
    <x v="0"/>
    <x v="0"/>
    <x v="0"/>
    <x v="0"/>
  </r>
  <r>
    <x v="2"/>
    <x v="32"/>
    <x v="1"/>
    <x v="4"/>
    <x v="0"/>
    <x v="0"/>
    <x v="0"/>
    <x v="2"/>
    <x v="0"/>
    <x v="0"/>
    <x v="1"/>
    <x v="0"/>
  </r>
  <r>
    <x v="2"/>
    <x v="33"/>
    <x v="4"/>
    <x v="0"/>
    <x v="12"/>
    <x v="12"/>
    <x v="0"/>
    <x v="3"/>
    <x v="4"/>
    <x v="0"/>
    <x v="0"/>
    <x v="0"/>
  </r>
  <r>
    <x v="2"/>
    <x v="34"/>
    <x v="5"/>
    <x v="4"/>
    <x v="8"/>
    <x v="8"/>
    <x v="0"/>
    <x v="4"/>
    <x v="0"/>
    <x v="0"/>
    <x v="0"/>
    <x v="0"/>
  </r>
  <r>
    <x v="2"/>
    <x v="35"/>
    <x v="5"/>
    <x v="4"/>
    <x v="9"/>
    <x v="9"/>
    <x v="0"/>
    <x v="4"/>
    <x v="0"/>
    <x v="0"/>
    <x v="0"/>
    <x v="0"/>
  </r>
  <r>
    <x v="2"/>
    <x v="36"/>
    <x v="5"/>
    <x v="4"/>
    <x v="9"/>
    <x v="9"/>
    <x v="0"/>
    <x v="4"/>
    <x v="0"/>
    <x v="0"/>
    <x v="0"/>
    <x v="0"/>
  </r>
  <r>
    <x v="2"/>
    <x v="37"/>
    <x v="1"/>
    <x v="4"/>
    <x v="13"/>
    <x v="13"/>
    <x v="0"/>
    <x v="4"/>
    <x v="0"/>
    <x v="0"/>
    <x v="0"/>
    <x v="0"/>
  </r>
  <r>
    <x v="2"/>
    <x v="38"/>
    <x v="1"/>
    <x v="4"/>
    <x v="14"/>
    <x v="14"/>
    <x v="0"/>
    <x v="4"/>
    <x v="0"/>
    <x v="0"/>
    <x v="0"/>
    <x v="0"/>
  </r>
  <r>
    <x v="2"/>
    <x v="39"/>
    <x v="1"/>
    <x v="4"/>
    <x v="15"/>
    <x v="15"/>
    <x v="0"/>
    <x v="4"/>
    <x v="0"/>
    <x v="0"/>
    <x v="0"/>
    <x v="0"/>
  </r>
  <r>
    <x v="2"/>
    <x v="40"/>
    <x v="1"/>
    <x v="4"/>
    <x v="10"/>
    <x v="10"/>
    <x v="0"/>
    <x v="4"/>
    <x v="0"/>
    <x v="0"/>
    <x v="0"/>
    <x v="0"/>
  </r>
  <r>
    <x v="2"/>
    <x v="41"/>
    <x v="1"/>
    <x v="4"/>
    <x v="10"/>
    <x v="10"/>
    <x v="0"/>
    <x v="4"/>
    <x v="0"/>
    <x v="0"/>
    <x v="0"/>
    <x v="0"/>
  </r>
  <r>
    <x v="2"/>
    <x v="42"/>
    <x v="2"/>
    <x v="4"/>
    <x v="3"/>
    <x v="3"/>
    <x v="0"/>
    <x v="4"/>
    <x v="0"/>
    <x v="0"/>
    <x v="0"/>
    <x v="0"/>
  </r>
  <r>
    <x v="2"/>
    <x v="24"/>
    <x v="2"/>
    <x v="4"/>
    <x v="2"/>
    <x v="2"/>
    <x v="0"/>
    <x v="4"/>
    <x v="0"/>
    <x v="0"/>
    <x v="0"/>
    <x v="0"/>
  </r>
  <r>
    <x v="2"/>
    <x v="43"/>
    <x v="1"/>
    <x v="2"/>
    <x v="16"/>
    <x v="16"/>
    <x v="0"/>
    <x v="7"/>
    <x v="5"/>
    <x v="0"/>
    <x v="1"/>
    <x v="0"/>
  </r>
  <r>
    <x v="2"/>
    <x v="44"/>
    <x v="5"/>
    <x v="2"/>
    <x v="17"/>
    <x v="17"/>
    <x v="0"/>
    <x v="7"/>
    <x v="5"/>
    <x v="0"/>
    <x v="1"/>
    <x v="0"/>
  </r>
  <r>
    <x v="2"/>
    <x v="45"/>
    <x v="2"/>
    <x v="2"/>
    <x v="0"/>
    <x v="0"/>
    <x v="0"/>
    <x v="7"/>
    <x v="5"/>
    <x v="0"/>
    <x v="1"/>
    <x v="0"/>
  </r>
  <r>
    <x v="2"/>
    <x v="46"/>
    <x v="1"/>
    <x v="2"/>
    <x v="18"/>
    <x v="18"/>
    <x v="0"/>
    <x v="7"/>
    <x v="5"/>
    <x v="0"/>
    <x v="1"/>
    <x v="0"/>
  </r>
  <r>
    <x v="2"/>
    <x v="47"/>
    <x v="2"/>
    <x v="4"/>
    <x v="19"/>
    <x v="19"/>
    <x v="0"/>
    <x v="8"/>
    <x v="0"/>
    <x v="0"/>
    <x v="0"/>
    <x v="0"/>
  </r>
  <r>
    <x v="2"/>
    <x v="48"/>
    <x v="2"/>
    <x v="4"/>
    <x v="15"/>
    <x v="15"/>
    <x v="0"/>
    <x v="8"/>
    <x v="0"/>
    <x v="0"/>
    <x v="0"/>
    <x v="0"/>
  </r>
  <r>
    <x v="2"/>
    <x v="49"/>
    <x v="6"/>
    <x v="4"/>
    <x v="6"/>
    <x v="6"/>
    <x v="0"/>
    <x v="8"/>
    <x v="0"/>
    <x v="0"/>
    <x v="0"/>
    <x v="0"/>
  </r>
  <r>
    <x v="2"/>
    <x v="49"/>
    <x v="6"/>
    <x v="4"/>
    <x v="6"/>
    <x v="6"/>
    <x v="0"/>
    <x v="8"/>
    <x v="0"/>
    <x v="0"/>
    <x v="0"/>
    <x v="0"/>
  </r>
  <r>
    <x v="2"/>
    <x v="50"/>
    <x v="1"/>
    <x v="4"/>
    <x v="0"/>
    <x v="0"/>
    <x v="0"/>
    <x v="8"/>
    <x v="0"/>
    <x v="0"/>
    <x v="0"/>
    <x v="0"/>
  </r>
  <r>
    <x v="2"/>
    <x v="24"/>
    <x v="2"/>
    <x v="4"/>
    <x v="2"/>
    <x v="2"/>
    <x v="0"/>
    <x v="8"/>
    <x v="0"/>
    <x v="0"/>
    <x v="0"/>
    <x v="0"/>
  </r>
  <r>
    <x v="2"/>
    <x v="51"/>
    <x v="2"/>
    <x v="4"/>
    <x v="20"/>
    <x v="20"/>
    <x v="0"/>
    <x v="8"/>
    <x v="0"/>
    <x v="0"/>
    <x v="0"/>
    <x v="0"/>
  </r>
  <r>
    <x v="2"/>
    <x v="30"/>
    <x v="1"/>
    <x v="4"/>
    <x v="1"/>
    <x v="1"/>
    <x v="0"/>
    <x v="8"/>
    <x v="0"/>
    <x v="0"/>
    <x v="0"/>
    <x v="0"/>
  </r>
  <r>
    <x v="3"/>
    <x v="52"/>
    <x v="7"/>
    <x v="0"/>
    <x v="21"/>
    <x v="21"/>
    <x v="0"/>
    <x v="3"/>
    <x v="6"/>
    <x v="0"/>
    <x v="0"/>
    <x v="0"/>
  </r>
  <r>
    <x v="3"/>
    <x v="53"/>
    <x v="7"/>
    <x v="0"/>
    <x v="7"/>
    <x v="7"/>
    <x v="0"/>
    <x v="3"/>
    <x v="6"/>
    <x v="0"/>
    <x v="0"/>
    <x v="0"/>
  </r>
  <r>
    <x v="3"/>
    <x v="54"/>
    <x v="7"/>
    <x v="0"/>
    <x v="21"/>
    <x v="21"/>
    <x v="0"/>
    <x v="3"/>
    <x v="6"/>
    <x v="0"/>
    <x v="0"/>
    <x v="0"/>
  </r>
  <r>
    <x v="3"/>
    <x v="55"/>
    <x v="1"/>
    <x v="0"/>
    <x v="4"/>
    <x v="4"/>
    <x v="0"/>
    <x v="3"/>
    <x v="7"/>
    <x v="0"/>
    <x v="0"/>
    <x v="0"/>
  </r>
  <r>
    <x v="3"/>
    <x v="56"/>
    <x v="1"/>
    <x v="0"/>
    <x v="4"/>
    <x v="4"/>
    <x v="0"/>
    <x v="3"/>
    <x v="7"/>
    <x v="0"/>
    <x v="0"/>
    <x v="0"/>
  </r>
  <r>
    <x v="3"/>
    <x v="57"/>
    <x v="1"/>
    <x v="3"/>
    <x v="22"/>
    <x v="22"/>
    <x v="0"/>
    <x v="4"/>
    <x v="0"/>
    <x v="0"/>
    <x v="0"/>
    <x v="0"/>
  </r>
  <r>
    <x v="3"/>
    <x v="58"/>
    <x v="1"/>
    <x v="3"/>
    <x v="22"/>
    <x v="22"/>
    <x v="0"/>
    <x v="4"/>
    <x v="0"/>
    <x v="0"/>
    <x v="0"/>
    <x v="0"/>
  </r>
  <r>
    <x v="3"/>
    <x v="59"/>
    <x v="2"/>
    <x v="2"/>
    <x v="22"/>
    <x v="22"/>
    <x v="0"/>
    <x v="7"/>
    <x v="5"/>
    <x v="0"/>
    <x v="1"/>
    <x v="0"/>
  </r>
  <r>
    <x v="3"/>
    <x v="60"/>
    <x v="1"/>
    <x v="2"/>
    <x v="16"/>
    <x v="16"/>
    <x v="0"/>
    <x v="7"/>
    <x v="5"/>
    <x v="0"/>
    <x v="1"/>
    <x v="0"/>
  </r>
  <r>
    <x v="3"/>
    <x v="61"/>
    <x v="1"/>
    <x v="2"/>
    <x v="18"/>
    <x v="18"/>
    <x v="0"/>
    <x v="7"/>
    <x v="5"/>
    <x v="0"/>
    <x v="1"/>
    <x v="0"/>
  </r>
  <r>
    <x v="3"/>
    <x v="62"/>
    <x v="1"/>
    <x v="2"/>
    <x v="16"/>
    <x v="16"/>
    <x v="0"/>
    <x v="7"/>
    <x v="5"/>
    <x v="0"/>
    <x v="1"/>
    <x v="0"/>
  </r>
  <r>
    <x v="3"/>
    <x v="63"/>
    <x v="1"/>
    <x v="2"/>
    <x v="16"/>
    <x v="16"/>
    <x v="0"/>
    <x v="7"/>
    <x v="5"/>
    <x v="0"/>
    <x v="1"/>
    <x v="0"/>
  </r>
  <r>
    <x v="3"/>
    <x v="64"/>
    <x v="8"/>
    <x v="2"/>
    <x v="23"/>
    <x v="23"/>
    <x v="0"/>
    <x v="7"/>
    <x v="5"/>
    <x v="0"/>
    <x v="1"/>
    <x v="0"/>
  </r>
  <r>
    <x v="3"/>
    <x v="45"/>
    <x v="2"/>
    <x v="2"/>
    <x v="0"/>
    <x v="0"/>
    <x v="0"/>
    <x v="7"/>
    <x v="5"/>
    <x v="0"/>
    <x v="1"/>
    <x v="0"/>
  </r>
  <r>
    <x v="3"/>
    <x v="59"/>
    <x v="2"/>
    <x v="2"/>
    <x v="22"/>
    <x v="22"/>
    <x v="0"/>
    <x v="7"/>
    <x v="5"/>
    <x v="0"/>
    <x v="1"/>
    <x v="0"/>
  </r>
  <r>
    <x v="3"/>
    <x v="49"/>
    <x v="6"/>
    <x v="4"/>
    <x v="6"/>
    <x v="6"/>
    <x v="0"/>
    <x v="8"/>
    <x v="0"/>
    <x v="0"/>
    <x v="0"/>
    <x v="0"/>
  </r>
  <r>
    <x v="3"/>
    <x v="49"/>
    <x v="6"/>
    <x v="4"/>
    <x v="6"/>
    <x v="6"/>
    <x v="0"/>
    <x v="8"/>
    <x v="0"/>
    <x v="0"/>
    <x v="0"/>
    <x v="0"/>
  </r>
  <r>
    <x v="3"/>
    <x v="31"/>
    <x v="1"/>
    <x v="4"/>
    <x v="1"/>
    <x v="1"/>
    <x v="0"/>
    <x v="8"/>
    <x v="0"/>
    <x v="0"/>
    <x v="0"/>
    <x v="0"/>
  </r>
  <r>
    <x v="3"/>
    <x v="30"/>
    <x v="1"/>
    <x v="4"/>
    <x v="1"/>
    <x v="1"/>
    <x v="0"/>
    <x v="8"/>
    <x v="0"/>
    <x v="0"/>
    <x v="0"/>
    <x v="0"/>
  </r>
  <r>
    <x v="4"/>
    <x v="65"/>
    <x v="1"/>
    <x v="4"/>
    <x v="24"/>
    <x v="24"/>
    <x v="0"/>
    <x v="2"/>
    <x v="8"/>
    <x v="0"/>
    <x v="1"/>
    <x v="0"/>
  </r>
  <r>
    <x v="4"/>
    <x v="66"/>
    <x v="8"/>
    <x v="4"/>
    <x v="0"/>
    <x v="0"/>
    <x v="0"/>
    <x v="2"/>
    <x v="8"/>
    <x v="0"/>
    <x v="1"/>
    <x v="0"/>
  </r>
  <r>
    <x v="4"/>
    <x v="67"/>
    <x v="1"/>
    <x v="4"/>
    <x v="1"/>
    <x v="1"/>
    <x v="0"/>
    <x v="2"/>
    <x v="8"/>
    <x v="0"/>
    <x v="1"/>
    <x v="0"/>
  </r>
  <r>
    <x v="4"/>
    <x v="68"/>
    <x v="1"/>
    <x v="4"/>
    <x v="24"/>
    <x v="24"/>
    <x v="0"/>
    <x v="2"/>
    <x v="8"/>
    <x v="0"/>
    <x v="1"/>
    <x v="0"/>
  </r>
  <r>
    <x v="4"/>
    <x v="69"/>
    <x v="1"/>
    <x v="2"/>
    <x v="16"/>
    <x v="16"/>
    <x v="0"/>
    <x v="7"/>
    <x v="5"/>
    <x v="0"/>
    <x v="1"/>
    <x v="0"/>
  </r>
  <r>
    <x v="4"/>
    <x v="70"/>
    <x v="8"/>
    <x v="2"/>
    <x v="1"/>
    <x v="1"/>
    <x v="0"/>
    <x v="7"/>
    <x v="5"/>
    <x v="0"/>
    <x v="1"/>
    <x v="0"/>
  </r>
  <r>
    <x v="4"/>
    <x v="45"/>
    <x v="2"/>
    <x v="2"/>
    <x v="0"/>
    <x v="0"/>
    <x v="0"/>
    <x v="7"/>
    <x v="5"/>
    <x v="0"/>
    <x v="1"/>
    <x v="0"/>
  </r>
  <r>
    <x v="4"/>
    <x v="71"/>
    <x v="1"/>
    <x v="2"/>
    <x v="18"/>
    <x v="18"/>
    <x v="0"/>
    <x v="7"/>
    <x v="5"/>
    <x v="0"/>
    <x v="1"/>
    <x v="0"/>
  </r>
  <r>
    <x v="4"/>
    <x v="59"/>
    <x v="2"/>
    <x v="2"/>
    <x v="22"/>
    <x v="22"/>
    <x v="0"/>
    <x v="7"/>
    <x v="9"/>
    <x v="0"/>
    <x v="1"/>
    <x v="0"/>
  </r>
  <r>
    <x v="4"/>
    <x v="72"/>
    <x v="1"/>
    <x v="2"/>
    <x v="18"/>
    <x v="18"/>
    <x v="0"/>
    <x v="7"/>
    <x v="9"/>
    <x v="0"/>
    <x v="1"/>
    <x v="0"/>
  </r>
  <r>
    <x v="4"/>
    <x v="49"/>
    <x v="6"/>
    <x v="4"/>
    <x v="6"/>
    <x v="6"/>
    <x v="0"/>
    <x v="8"/>
    <x v="0"/>
    <x v="0"/>
    <x v="0"/>
    <x v="0"/>
  </r>
  <r>
    <x v="4"/>
    <x v="49"/>
    <x v="6"/>
    <x v="4"/>
    <x v="6"/>
    <x v="6"/>
    <x v="0"/>
    <x v="8"/>
    <x v="0"/>
    <x v="0"/>
    <x v="0"/>
    <x v="0"/>
  </r>
  <r>
    <x v="4"/>
    <x v="31"/>
    <x v="1"/>
    <x v="4"/>
    <x v="1"/>
    <x v="1"/>
    <x v="0"/>
    <x v="8"/>
    <x v="0"/>
    <x v="0"/>
    <x v="0"/>
    <x v="0"/>
  </r>
  <r>
    <x v="4"/>
    <x v="30"/>
    <x v="1"/>
    <x v="4"/>
    <x v="1"/>
    <x v="1"/>
    <x v="0"/>
    <x v="8"/>
    <x v="0"/>
    <x v="0"/>
    <x v="0"/>
    <x v="0"/>
  </r>
  <r>
    <x v="5"/>
    <x v="73"/>
    <x v="1"/>
    <x v="4"/>
    <x v="24"/>
    <x v="24"/>
    <x v="0"/>
    <x v="2"/>
    <x v="8"/>
    <x v="0"/>
    <x v="1"/>
    <x v="0"/>
  </r>
  <r>
    <x v="5"/>
    <x v="74"/>
    <x v="8"/>
    <x v="4"/>
    <x v="0"/>
    <x v="0"/>
    <x v="0"/>
    <x v="2"/>
    <x v="8"/>
    <x v="0"/>
    <x v="1"/>
    <x v="0"/>
  </r>
  <r>
    <x v="5"/>
    <x v="75"/>
    <x v="8"/>
    <x v="4"/>
    <x v="16"/>
    <x v="16"/>
    <x v="0"/>
    <x v="2"/>
    <x v="8"/>
    <x v="0"/>
    <x v="1"/>
    <x v="0"/>
  </r>
  <r>
    <x v="5"/>
    <x v="76"/>
    <x v="1"/>
    <x v="4"/>
    <x v="16"/>
    <x v="16"/>
    <x v="0"/>
    <x v="2"/>
    <x v="8"/>
    <x v="0"/>
    <x v="1"/>
    <x v="0"/>
  </r>
  <r>
    <x v="5"/>
    <x v="77"/>
    <x v="1"/>
    <x v="4"/>
    <x v="24"/>
    <x v="24"/>
    <x v="0"/>
    <x v="2"/>
    <x v="8"/>
    <x v="0"/>
    <x v="1"/>
    <x v="0"/>
  </r>
  <r>
    <x v="5"/>
    <x v="78"/>
    <x v="1"/>
    <x v="0"/>
    <x v="25"/>
    <x v="25"/>
    <x v="0"/>
    <x v="3"/>
    <x v="10"/>
    <x v="0"/>
    <x v="0"/>
    <x v="0"/>
  </r>
  <r>
    <x v="5"/>
    <x v="79"/>
    <x v="1"/>
    <x v="0"/>
    <x v="25"/>
    <x v="25"/>
    <x v="0"/>
    <x v="3"/>
    <x v="10"/>
    <x v="0"/>
    <x v="0"/>
    <x v="0"/>
  </r>
  <r>
    <x v="5"/>
    <x v="80"/>
    <x v="7"/>
    <x v="0"/>
    <x v="7"/>
    <x v="7"/>
    <x v="0"/>
    <x v="3"/>
    <x v="10"/>
    <x v="0"/>
    <x v="0"/>
    <x v="0"/>
  </r>
  <r>
    <x v="5"/>
    <x v="45"/>
    <x v="2"/>
    <x v="2"/>
    <x v="0"/>
    <x v="0"/>
    <x v="0"/>
    <x v="7"/>
    <x v="9"/>
    <x v="0"/>
    <x v="1"/>
    <x v="0"/>
  </r>
  <r>
    <x v="5"/>
    <x v="81"/>
    <x v="5"/>
    <x v="2"/>
    <x v="0"/>
    <x v="0"/>
    <x v="0"/>
    <x v="7"/>
    <x v="9"/>
    <x v="0"/>
    <x v="1"/>
    <x v="0"/>
  </r>
  <r>
    <x v="5"/>
    <x v="82"/>
    <x v="1"/>
    <x v="2"/>
    <x v="2"/>
    <x v="2"/>
    <x v="0"/>
    <x v="7"/>
    <x v="9"/>
    <x v="0"/>
    <x v="1"/>
    <x v="0"/>
  </r>
  <r>
    <x v="5"/>
    <x v="49"/>
    <x v="6"/>
    <x v="4"/>
    <x v="6"/>
    <x v="6"/>
    <x v="0"/>
    <x v="8"/>
    <x v="0"/>
    <x v="0"/>
    <x v="0"/>
    <x v="0"/>
  </r>
  <r>
    <x v="5"/>
    <x v="31"/>
    <x v="1"/>
    <x v="4"/>
    <x v="1"/>
    <x v="1"/>
    <x v="0"/>
    <x v="8"/>
    <x v="0"/>
    <x v="0"/>
    <x v="0"/>
    <x v="0"/>
  </r>
  <r>
    <x v="5"/>
    <x v="83"/>
    <x v="1"/>
    <x v="4"/>
    <x v="24"/>
    <x v="24"/>
    <x v="0"/>
    <x v="8"/>
    <x v="0"/>
    <x v="0"/>
    <x v="0"/>
    <x v="0"/>
  </r>
  <r>
    <x v="6"/>
    <x v="84"/>
    <x v="9"/>
    <x v="5"/>
    <x v="3"/>
    <x v="3"/>
    <x v="0"/>
    <x v="0"/>
    <x v="11"/>
    <x v="0"/>
    <x v="0"/>
    <x v="0"/>
  </r>
  <r>
    <x v="6"/>
    <x v="85"/>
    <x v="0"/>
    <x v="0"/>
    <x v="0"/>
    <x v="0"/>
    <x v="0"/>
    <x v="0"/>
    <x v="12"/>
    <x v="0"/>
    <x v="0"/>
    <x v="0"/>
  </r>
  <r>
    <x v="6"/>
    <x v="85"/>
    <x v="0"/>
    <x v="1"/>
    <x v="1"/>
    <x v="1"/>
    <x v="0"/>
    <x v="1"/>
    <x v="12"/>
    <x v="0"/>
    <x v="0"/>
    <x v="0"/>
  </r>
  <r>
    <x v="6"/>
    <x v="85"/>
    <x v="0"/>
    <x v="2"/>
    <x v="0"/>
    <x v="0"/>
    <x v="0"/>
    <x v="2"/>
    <x v="12"/>
    <x v="0"/>
    <x v="1"/>
    <x v="0"/>
  </r>
  <r>
    <x v="6"/>
    <x v="86"/>
    <x v="4"/>
    <x v="0"/>
    <x v="10"/>
    <x v="10"/>
    <x v="0"/>
    <x v="3"/>
    <x v="13"/>
    <x v="0"/>
    <x v="0"/>
    <x v="0"/>
  </r>
  <r>
    <x v="6"/>
    <x v="87"/>
    <x v="1"/>
    <x v="0"/>
    <x v="25"/>
    <x v="25"/>
    <x v="0"/>
    <x v="3"/>
    <x v="14"/>
    <x v="0"/>
    <x v="0"/>
    <x v="0"/>
  </r>
  <r>
    <x v="6"/>
    <x v="79"/>
    <x v="1"/>
    <x v="0"/>
    <x v="25"/>
    <x v="25"/>
    <x v="0"/>
    <x v="3"/>
    <x v="14"/>
    <x v="0"/>
    <x v="0"/>
    <x v="0"/>
  </r>
  <r>
    <x v="6"/>
    <x v="88"/>
    <x v="9"/>
    <x v="5"/>
    <x v="3"/>
    <x v="3"/>
    <x v="0"/>
    <x v="3"/>
    <x v="11"/>
    <x v="0"/>
    <x v="0"/>
    <x v="0"/>
  </r>
  <r>
    <x v="6"/>
    <x v="85"/>
    <x v="0"/>
    <x v="0"/>
    <x v="0"/>
    <x v="0"/>
    <x v="0"/>
    <x v="3"/>
    <x v="12"/>
    <x v="0"/>
    <x v="0"/>
    <x v="0"/>
  </r>
  <r>
    <x v="6"/>
    <x v="85"/>
    <x v="0"/>
    <x v="3"/>
    <x v="0"/>
    <x v="0"/>
    <x v="0"/>
    <x v="4"/>
    <x v="12"/>
    <x v="0"/>
    <x v="0"/>
    <x v="0"/>
  </r>
  <r>
    <x v="6"/>
    <x v="85"/>
    <x v="0"/>
    <x v="2"/>
    <x v="0"/>
    <x v="0"/>
    <x v="0"/>
    <x v="5"/>
    <x v="12"/>
    <x v="0"/>
    <x v="1"/>
    <x v="0"/>
  </r>
  <r>
    <x v="6"/>
    <x v="85"/>
    <x v="0"/>
    <x v="2"/>
    <x v="0"/>
    <x v="0"/>
    <x v="0"/>
    <x v="6"/>
    <x v="12"/>
    <x v="0"/>
    <x v="1"/>
    <x v="0"/>
  </r>
  <r>
    <x v="6"/>
    <x v="85"/>
    <x v="0"/>
    <x v="2"/>
    <x v="0"/>
    <x v="0"/>
    <x v="0"/>
    <x v="7"/>
    <x v="12"/>
    <x v="0"/>
    <x v="1"/>
    <x v="0"/>
  </r>
  <r>
    <x v="6"/>
    <x v="89"/>
    <x v="9"/>
    <x v="5"/>
    <x v="15"/>
    <x v="15"/>
    <x v="0"/>
    <x v="9"/>
    <x v="11"/>
    <x v="0"/>
    <x v="0"/>
    <x v="0"/>
  </r>
  <r>
    <x v="6"/>
    <x v="90"/>
    <x v="9"/>
    <x v="5"/>
    <x v="26"/>
    <x v="26"/>
    <x v="0"/>
    <x v="9"/>
    <x v="11"/>
    <x v="0"/>
    <x v="0"/>
    <x v="0"/>
  </r>
  <r>
    <x v="6"/>
    <x v="91"/>
    <x v="9"/>
    <x v="5"/>
    <x v="6"/>
    <x v="6"/>
    <x v="0"/>
    <x v="9"/>
    <x v="11"/>
    <x v="0"/>
    <x v="0"/>
    <x v="0"/>
  </r>
  <r>
    <x v="6"/>
    <x v="92"/>
    <x v="9"/>
    <x v="5"/>
    <x v="27"/>
    <x v="27"/>
    <x v="0"/>
    <x v="9"/>
    <x v="11"/>
    <x v="0"/>
    <x v="0"/>
    <x v="0"/>
  </r>
  <r>
    <x v="6"/>
    <x v="93"/>
    <x v="9"/>
    <x v="5"/>
    <x v="28"/>
    <x v="28"/>
    <x v="0"/>
    <x v="9"/>
    <x v="11"/>
    <x v="0"/>
    <x v="0"/>
    <x v="0"/>
  </r>
  <r>
    <x v="6"/>
    <x v="94"/>
    <x v="9"/>
    <x v="5"/>
    <x v="29"/>
    <x v="29"/>
    <x v="0"/>
    <x v="9"/>
    <x v="11"/>
    <x v="0"/>
    <x v="0"/>
    <x v="0"/>
  </r>
  <r>
    <x v="6"/>
    <x v="95"/>
    <x v="9"/>
    <x v="5"/>
    <x v="30"/>
    <x v="30"/>
    <x v="0"/>
    <x v="9"/>
    <x v="11"/>
    <x v="0"/>
    <x v="0"/>
    <x v="0"/>
  </r>
  <r>
    <x v="6"/>
    <x v="96"/>
    <x v="9"/>
    <x v="5"/>
    <x v="31"/>
    <x v="31"/>
    <x v="0"/>
    <x v="9"/>
    <x v="11"/>
    <x v="0"/>
    <x v="0"/>
    <x v="0"/>
  </r>
  <r>
    <x v="6"/>
    <x v="97"/>
    <x v="9"/>
    <x v="5"/>
    <x v="7"/>
    <x v="7"/>
    <x v="0"/>
    <x v="9"/>
    <x v="11"/>
    <x v="0"/>
    <x v="0"/>
    <x v="0"/>
  </r>
  <r>
    <x v="6"/>
    <x v="98"/>
    <x v="9"/>
    <x v="5"/>
    <x v="32"/>
    <x v="32"/>
    <x v="0"/>
    <x v="9"/>
    <x v="11"/>
    <x v="0"/>
    <x v="0"/>
    <x v="0"/>
  </r>
  <r>
    <x v="6"/>
    <x v="99"/>
    <x v="9"/>
    <x v="5"/>
    <x v="33"/>
    <x v="33"/>
    <x v="0"/>
    <x v="9"/>
    <x v="11"/>
    <x v="0"/>
    <x v="0"/>
    <x v="0"/>
  </r>
  <r>
    <x v="6"/>
    <x v="100"/>
    <x v="9"/>
    <x v="5"/>
    <x v="7"/>
    <x v="7"/>
    <x v="0"/>
    <x v="9"/>
    <x v="11"/>
    <x v="0"/>
    <x v="0"/>
    <x v="0"/>
  </r>
  <r>
    <x v="6"/>
    <x v="101"/>
    <x v="9"/>
    <x v="5"/>
    <x v="34"/>
    <x v="34"/>
    <x v="0"/>
    <x v="9"/>
    <x v="11"/>
    <x v="0"/>
    <x v="0"/>
    <x v="0"/>
  </r>
  <r>
    <x v="6"/>
    <x v="102"/>
    <x v="9"/>
    <x v="5"/>
    <x v="35"/>
    <x v="35"/>
    <x v="0"/>
    <x v="9"/>
    <x v="11"/>
    <x v="0"/>
    <x v="0"/>
    <x v="0"/>
  </r>
  <r>
    <x v="6"/>
    <x v="103"/>
    <x v="9"/>
    <x v="5"/>
    <x v="35"/>
    <x v="35"/>
    <x v="0"/>
    <x v="9"/>
    <x v="11"/>
    <x v="0"/>
    <x v="0"/>
    <x v="0"/>
  </r>
  <r>
    <x v="6"/>
    <x v="104"/>
    <x v="9"/>
    <x v="5"/>
    <x v="36"/>
    <x v="36"/>
    <x v="0"/>
    <x v="9"/>
    <x v="11"/>
    <x v="0"/>
    <x v="0"/>
    <x v="0"/>
  </r>
  <r>
    <x v="6"/>
    <x v="105"/>
    <x v="9"/>
    <x v="5"/>
    <x v="37"/>
    <x v="37"/>
    <x v="0"/>
    <x v="9"/>
    <x v="11"/>
    <x v="0"/>
    <x v="0"/>
    <x v="0"/>
  </r>
  <r>
    <x v="6"/>
    <x v="106"/>
    <x v="9"/>
    <x v="5"/>
    <x v="38"/>
    <x v="38"/>
    <x v="0"/>
    <x v="9"/>
    <x v="11"/>
    <x v="0"/>
    <x v="0"/>
    <x v="0"/>
  </r>
  <r>
    <x v="6"/>
    <x v="107"/>
    <x v="9"/>
    <x v="5"/>
    <x v="21"/>
    <x v="21"/>
    <x v="0"/>
    <x v="9"/>
    <x v="11"/>
    <x v="0"/>
    <x v="0"/>
    <x v="0"/>
  </r>
  <r>
    <x v="6"/>
    <x v="108"/>
    <x v="9"/>
    <x v="5"/>
    <x v="39"/>
    <x v="39"/>
    <x v="0"/>
    <x v="9"/>
    <x v="11"/>
    <x v="0"/>
    <x v="0"/>
    <x v="0"/>
  </r>
  <r>
    <x v="6"/>
    <x v="109"/>
    <x v="9"/>
    <x v="5"/>
    <x v="40"/>
    <x v="40"/>
    <x v="0"/>
    <x v="9"/>
    <x v="11"/>
    <x v="0"/>
    <x v="0"/>
    <x v="0"/>
  </r>
  <r>
    <x v="6"/>
    <x v="85"/>
    <x v="0"/>
    <x v="6"/>
    <x v="0"/>
    <x v="0"/>
    <x v="0"/>
    <x v="8"/>
    <x v="12"/>
    <x v="0"/>
    <x v="0"/>
    <x v="0"/>
  </r>
  <r>
    <x v="6"/>
    <x v="85"/>
    <x v="0"/>
    <x v="3"/>
    <x v="0"/>
    <x v="0"/>
    <x v="0"/>
    <x v="4"/>
    <x v="12"/>
    <x v="0"/>
    <x v="0"/>
    <x v="0"/>
  </r>
  <r>
    <x v="7"/>
    <x v="110"/>
    <x v="1"/>
    <x v="2"/>
    <x v="5"/>
    <x v="5"/>
    <x v="0"/>
    <x v="6"/>
    <x v="15"/>
    <x v="0"/>
    <x v="1"/>
    <x v="0"/>
  </r>
  <r>
    <x v="7"/>
    <x v="111"/>
    <x v="1"/>
    <x v="2"/>
    <x v="18"/>
    <x v="18"/>
    <x v="0"/>
    <x v="6"/>
    <x v="15"/>
    <x v="0"/>
    <x v="1"/>
    <x v="0"/>
  </r>
  <r>
    <x v="7"/>
    <x v="112"/>
    <x v="2"/>
    <x v="2"/>
    <x v="0"/>
    <x v="0"/>
    <x v="0"/>
    <x v="6"/>
    <x v="15"/>
    <x v="0"/>
    <x v="1"/>
    <x v="0"/>
  </r>
  <r>
    <x v="7"/>
    <x v="113"/>
    <x v="1"/>
    <x v="2"/>
    <x v="7"/>
    <x v="7"/>
    <x v="0"/>
    <x v="6"/>
    <x v="15"/>
    <x v="0"/>
    <x v="1"/>
    <x v="0"/>
  </r>
  <r>
    <x v="7"/>
    <x v="114"/>
    <x v="1"/>
    <x v="2"/>
    <x v="7"/>
    <x v="7"/>
    <x v="0"/>
    <x v="6"/>
    <x v="15"/>
    <x v="0"/>
    <x v="1"/>
    <x v="0"/>
  </r>
  <r>
    <x v="7"/>
    <x v="115"/>
    <x v="1"/>
    <x v="2"/>
    <x v="7"/>
    <x v="7"/>
    <x v="0"/>
    <x v="6"/>
    <x v="15"/>
    <x v="0"/>
    <x v="1"/>
    <x v="0"/>
  </r>
  <r>
    <x v="7"/>
    <x v="116"/>
    <x v="1"/>
    <x v="2"/>
    <x v="7"/>
    <x v="7"/>
    <x v="0"/>
    <x v="6"/>
    <x v="15"/>
    <x v="0"/>
    <x v="1"/>
    <x v="0"/>
  </r>
  <r>
    <x v="7"/>
    <x v="117"/>
    <x v="1"/>
    <x v="2"/>
    <x v="7"/>
    <x v="7"/>
    <x v="0"/>
    <x v="6"/>
    <x v="15"/>
    <x v="0"/>
    <x v="1"/>
    <x v="0"/>
  </r>
  <r>
    <x v="7"/>
    <x v="118"/>
    <x v="8"/>
    <x v="2"/>
    <x v="0"/>
    <x v="0"/>
    <x v="0"/>
    <x v="6"/>
    <x v="15"/>
    <x v="0"/>
    <x v="1"/>
    <x v="0"/>
  </r>
  <r>
    <x v="8"/>
    <x v="119"/>
    <x v="1"/>
    <x v="0"/>
    <x v="16"/>
    <x v="16"/>
    <x v="0"/>
    <x v="3"/>
    <x v="16"/>
    <x v="0"/>
    <x v="0"/>
    <x v="0"/>
  </r>
  <r>
    <x v="8"/>
    <x v="120"/>
    <x v="1"/>
    <x v="0"/>
    <x v="0"/>
    <x v="0"/>
    <x v="0"/>
    <x v="3"/>
    <x v="16"/>
    <x v="0"/>
    <x v="0"/>
    <x v="0"/>
  </r>
  <r>
    <x v="8"/>
    <x v="121"/>
    <x v="1"/>
    <x v="0"/>
    <x v="0"/>
    <x v="0"/>
    <x v="0"/>
    <x v="3"/>
    <x v="16"/>
    <x v="0"/>
    <x v="0"/>
    <x v="0"/>
  </r>
  <r>
    <x v="8"/>
    <x v="122"/>
    <x v="10"/>
    <x v="0"/>
    <x v="6"/>
    <x v="6"/>
    <x v="0"/>
    <x v="3"/>
    <x v="17"/>
    <x v="0"/>
    <x v="0"/>
    <x v="0"/>
  </r>
  <r>
    <x v="8"/>
    <x v="123"/>
    <x v="10"/>
    <x v="0"/>
    <x v="18"/>
    <x v="18"/>
    <x v="0"/>
    <x v="3"/>
    <x v="17"/>
    <x v="0"/>
    <x v="0"/>
    <x v="0"/>
  </r>
  <r>
    <x v="8"/>
    <x v="124"/>
    <x v="10"/>
    <x v="0"/>
    <x v="25"/>
    <x v="25"/>
    <x v="0"/>
    <x v="3"/>
    <x v="17"/>
    <x v="0"/>
    <x v="0"/>
    <x v="0"/>
  </r>
  <r>
    <x v="8"/>
    <x v="125"/>
    <x v="10"/>
    <x v="0"/>
    <x v="41"/>
    <x v="41"/>
    <x v="0"/>
    <x v="3"/>
    <x v="17"/>
    <x v="0"/>
    <x v="0"/>
    <x v="0"/>
  </r>
  <r>
    <x v="8"/>
    <x v="126"/>
    <x v="10"/>
    <x v="0"/>
    <x v="31"/>
    <x v="31"/>
    <x v="0"/>
    <x v="3"/>
    <x v="17"/>
    <x v="0"/>
    <x v="0"/>
    <x v="0"/>
  </r>
  <r>
    <x v="8"/>
    <x v="127"/>
    <x v="10"/>
    <x v="0"/>
    <x v="31"/>
    <x v="31"/>
    <x v="0"/>
    <x v="3"/>
    <x v="17"/>
    <x v="0"/>
    <x v="0"/>
    <x v="0"/>
  </r>
  <r>
    <x v="8"/>
    <x v="128"/>
    <x v="10"/>
    <x v="0"/>
    <x v="42"/>
    <x v="42"/>
    <x v="0"/>
    <x v="3"/>
    <x v="17"/>
    <x v="0"/>
    <x v="0"/>
    <x v="0"/>
  </r>
  <r>
    <x v="8"/>
    <x v="129"/>
    <x v="10"/>
    <x v="0"/>
    <x v="30"/>
    <x v="30"/>
    <x v="0"/>
    <x v="3"/>
    <x v="17"/>
    <x v="0"/>
    <x v="0"/>
    <x v="0"/>
  </r>
  <r>
    <x v="8"/>
    <x v="130"/>
    <x v="10"/>
    <x v="0"/>
    <x v="6"/>
    <x v="6"/>
    <x v="0"/>
    <x v="3"/>
    <x v="17"/>
    <x v="0"/>
    <x v="0"/>
    <x v="0"/>
  </r>
  <r>
    <x v="8"/>
    <x v="131"/>
    <x v="10"/>
    <x v="0"/>
    <x v="43"/>
    <x v="43"/>
    <x v="0"/>
    <x v="3"/>
    <x v="17"/>
    <x v="0"/>
    <x v="0"/>
    <x v="0"/>
  </r>
  <r>
    <x v="8"/>
    <x v="132"/>
    <x v="10"/>
    <x v="0"/>
    <x v="30"/>
    <x v="30"/>
    <x v="0"/>
    <x v="3"/>
    <x v="17"/>
    <x v="0"/>
    <x v="0"/>
    <x v="0"/>
  </r>
  <r>
    <x v="8"/>
    <x v="133"/>
    <x v="10"/>
    <x v="0"/>
    <x v="44"/>
    <x v="44"/>
    <x v="0"/>
    <x v="3"/>
    <x v="17"/>
    <x v="0"/>
    <x v="0"/>
    <x v="0"/>
  </r>
  <r>
    <x v="8"/>
    <x v="134"/>
    <x v="10"/>
    <x v="0"/>
    <x v="45"/>
    <x v="45"/>
    <x v="0"/>
    <x v="3"/>
    <x v="17"/>
    <x v="0"/>
    <x v="0"/>
    <x v="0"/>
  </r>
  <r>
    <x v="8"/>
    <x v="135"/>
    <x v="10"/>
    <x v="0"/>
    <x v="35"/>
    <x v="35"/>
    <x v="0"/>
    <x v="3"/>
    <x v="17"/>
    <x v="0"/>
    <x v="0"/>
    <x v="0"/>
  </r>
  <r>
    <x v="8"/>
    <x v="136"/>
    <x v="10"/>
    <x v="0"/>
    <x v="31"/>
    <x v="31"/>
    <x v="0"/>
    <x v="3"/>
    <x v="17"/>
    <x v="0"/>
    <x v="0"/>
    <x v="0"/>
  </r>
  <r>
    <x v="8"/>
    <x v="137"/>
    <x v="10"/>
    <x v="0"/>
    <x v="35"/>
    <x v="35"/>
    <x v="0"/>
    <x v="3"/>
    <x v="17"/>
    <x v="0"/>
    <x v="0"/>
    <x v="0"/>
  </r>
  <r>
    <x v="9"/>
    <x v="138"/>
    <x v="9"/>
    <x v="0"/>
    <x v="46"/>
    <x v="46"/>
    <x v="0"/>
    <x v="10"/>
    <x v="18"/>
    <x v="0"/>
    <x v="0"/>
    <x v="0"/>
  </r>
  <r>
    <x v="9"/>
    <x v="139"/>
    <x v="9"/>
    <x v="1"/>
    <x v="47"/>
    <x v="47"/>
    <x v="0"/>
    <x v="10"/>
    <x v="18"/>
    <x v="0"/>
    <x v="0"/>
    <x v="0"/>
  </r>
  <r>
    <x v="9"/>
    <x v="140"/>
    <x v="9"/>
    <x v="0"/>
    <x v="48"/>
    <x v="48"/>
    <x v="0"/>
    <x v="10"/>
    <x v="18"/>
    <x v="0"/>
    <x v="0"/>
    <x v="0"/>
  </r>
  <r>
    <x v="9"/>
    <x v="141"/>
    <x v="9"/>
    <x v="3"/>
    <x v="49"/>
    <x v="49"/>
    <x v="0"/>
    <x v="10"/>
    <x v="18"/>
    <x v="0"/>
    <x v="0"/>
    <x v="0"/>
  </r>
  <r>
    <x v="9"/>
    <x v="142"/>
    <x v="9"/>
    <x v="6"/>
    <x v="50"/>
    <x v="50"/>
    <x v="0"/>
    <x v="10"/>
    <x v="18"/>
    <x v="0"/>
    <x v="0"/>
    <x v="0"/>
  </r>
  <r>
    <x v="9"/>
    <x v="143"/>
    <x v="9"/>
    <x v="2"/>
    <x v="51"/>
    <x v="51"/>
    <x v="0"/>
    <x v="10"/>
    <x v="18"/>
    <x v="0"/>
    <x v="0"/>
    <x v="0"/>
  </r>
  <r>
    <x v="9"/>
    <x v="144"/>
    <x v="9"/>
    <x v="0"/>
    <x v="52"/>
    <x v="52"/>
    <x v="0"/>
    <x v="10"/>
    <x v="18"/>
    <x v="0"/>
    <x v="0"/>
    <x v="0"/>
  </r>
  <r>
    <x v="9"/>
    <x v="145"/>
    <x v="9"/>
    <x v="1"/>
    <x v="53"/>
    <x v="53"/>
    <x v="0"/>
    <x v="10"/>
    <x v="18"/>
    <x v="0"/>
    <x v="0"/>
    <x v="0"/>
  </r>
  <r>
    <x v="9"/>
    <x v="146"/>
    <x v="9"/>
    <x v="0"/>
    <x v="54"/>
    <x v="54"/>
    <x v="0"/>
    <x v="10"/>
    <x v="18"/>
    <x v="0"/>
    <x v="0"/>
    <x v="0"/>
  </r>
  <r>
    <x v="9"/>
    <x v="147"/>
    <x v="9"/>
    <x v="3"/>
    <x v="55"/>
    <x v="55"/>
    <x v="0"/>
    <x v="10"/>
    <x v="18"/>
    <x v="0"/>
    <x v="0"/>
    <x v="0"/>
  </r>
  <r>
    <x v="9"/>
    <x v="148"/>
    <x v="9"/>
    <x v="6"/>
    <x v="56"/>
    <x v="56"/>
    <x v="0"/>
    <x v="10"/>
    <x v="18"/>
    <x v="0"/>
    <x v="0"/>
    <x v="0"/>
  </r>
  <r>
    <x v="9"/>
    <x v="149"/>
    <x v="9"/>
    <x v="2"/>
    <x v="57"/>
    <x v="57"/>
    <x v="0"/>
    <x v="10"/>
    <x v="18"/>
    <x v="0"/>
    <x v="0"/>
    <x v="0"/>
  </r>
  <r>
    <x v="9"/>
    <x v="150"/>
    <x v="9"/>
    <x v="0"/>
    <x v="58"/>
    <x v="58"/>
    <x v="0"/>
    <x v="10"/>
    <x v="18"/>
    <x v="0"/>
    <x v="0"/>
    <x v="0"/>
  </r>
  <r>
    <x v="9"/>
    <x v="151"/>
    <x v="9"/>
    <x v="1"/>
    <x v="25"/>
    <x v="25"/>
    <x v="0"/>
    <x v="10"/>
    <x v="18"/>
    <x v="0"/>
    <x v="0"/>
    <x v="0"/>
  </r>
  <r>
    <x v="9"/>
    <x v="152"/>
    <x v="9"/>
    <x v="0"/>
    <x v="24"/>
    <x v="24"/>
    <x v="0"/>
    <x v="10"/>
    <x v="18"/>
    <x v="0"/>
    <x v="0"/>
    <x v="0"/>
  </r>
  <r>
    <x v="9"/>
    <x v="153"/>
    <x v="9"/>
    <x v="3"/>
    <x v="25"/>
    <x v="25"/>
    <x v="0"/>
    <x v="10"/>
    <x v="18"/>
    <x v="0"/>
    <x v="0"/>
    <x v="0"/>
  </r>
  <r>
    <x v="9"/>
    <x v="154"/>
    <x v="9"/>
    <x v="6"/>
    <x v="18"/>
    <x v="18"/>
    <x v="0"/>
    <x v="10"/>
    <x v="18"/>
    <x v="0"/>
    <x v="0"/>
    <x v="0"/>
  </r>
  <r>
    <x v="9"/>
    <x v="155"/>
    <x v="9"/>
    <x v="2"/>
    <x v="59"/>
    <x v="59"/>
    <x v="0"/>
    <x v="10"/>
    <x v="18"/>
    <x v="0"/>
    <x v="0"/>
    <x v="0"/>
  </r>
  <r>
    <x v="9"/>
    <x v="156"/>
    <x v="9"/>
    <x v="0"/>
    <x v="60"/>
    <x v="60"/>
    <x v="0"/>
    <x v="10"/>
    <x v="18"/>
    <x v="0"/>
    <x v="0"/>
    <x v="0"/>
  </r>
  <r>
    <x v="9"/>
    <x v="157"/>
    <x v="9"/>
    <x v="0"/>
    <x v="61"/>
    <x v="61"/>
    <x v="0"/>
    <x v="10"/>
    <x v="18"/>
    <x v="0"/>
    <x v="0"/>
    <x v="0"/>
  </r>
  <r>
    <x v="9"/>
    <x v="158"/>
    <x v="9"/>
    <x v="1"/>
    <x v="62"/>
    <x v="62"/>
    <x v="0"/>
    <x v="10"/>
    <x v="18"/>
    <x v="0"/>
    <x v="0"/>
    <x v="0"/>
  </r>
  <r>
    <x v="9"/>
    <x v="159"/>
    <x v="9"/>
    <x v="0"/>
    <x v="63"/>
    <x v="63"/>
    <x v="0"/>
    <x v="10"/>
    <x v="18"/>
    <x v="0"/>
    <x v="0"/>
    <x v="0"/>
  </r>
  <r>
    <x v="9"/>
    <x v="160"/>
    <x v="9"/>
    <x v="3"/>
    <x v="64"/>
    <x v="64"/>
    <x v="0"/>
    <x v="10"/>
    <x v="18"/>
    <x v="0"/>
    <x v="0"/>
    <x v="0"/>
  </r>
  <r>
    <x v="9"/>
    <x v="161"/>
    <x v="9"/>
    <x v="6"/>
    <x v="65"/>
    <x v="65"/>
    <x v="0"/>
    <x v="10"/>
    <x v="18"/>
    <x v="0"/>
    <x v="0"/>
    <x v="0"/>
  </r>
  <r>
    <x v="9"/>
    <x v="162"/>
    <x v="9"/>
    <x v="2"/>
    <x v="66"/>
    <x v="66"/>
    <x v="0"/>
    <x v="10"/>
    <x v="18"/>
    <x v="0"/>
    <x v="0"/>
    <x v="0"/>
  </r>
  <r>
    <x v="9"/>
    <x v="163"/>
    <x v="9"/>
    <x v="0"/>
    <x v="67"/>
    <x v="67"/>
    <x v="0"/>
    <x v="10"/>
    <x v="18"/>
    <x v="0"/>
    <x v="0"/>
    <x v="0"/>
  </r>
  <r>
    <x v="9"/>
    <x v="164"/>
    <x v="9"/>
    <x v="1"/>
    <x v="68"/>
    <x v="68"/>
    <x v="0"/>
    <x v="10"/>
    <x v="18"/>
    <x v="0"/>
    <x v="0"/>
    <x v="0"/>
  </r>
  <r>
    <x v="9"/>
    <x v="165"/>
    <x v="9"/>
    <x v="0"/>
    <x v="69"/>
    <x v="69"/>
    <x v="0"/>
    <x v="10"/>
    <x v="18"/>
    <x v="0"/>
    <x v="0"/>
    <x v="0"/>
  </r>
  <r>
    <x v="9"/>
    <x v="166"/>
    <x v="9"/>
    <x v="3"/>
    <x v="70"/>
    <x v="70"/>
    <x v="0"/>
    <x v="10"/>
    <x v="18"/>
    <x v="0"/>
    <x v="0"/>
    <x v="0"/>
  </r>
  <r>
    <x v="9"/>
    <x v="167"/>
    <x v="9"/>
    <x v="6"/>
    <x v="71"/>
    <x v="71"/>
    <x v="0"/>
    <x v="10"/>
    <x v="18"/>
    <x v="0"/>
    <x v="0"/>
    <x v="0"/>
  </r>
  <r>
    <x v="9"/>
    <x v="168"/>
    <x v="9"/>
    <x v="2"/>
    <x v="72"/>
    <x v="72"/>
    <x v="0"/>
    <x v="10"/>
    <x v="18"/>
    <x v="0"/>
    <x v="0"/>
    <x v="0"/>
  </r>
  <r>
    <x v="9"/>
    <x v="169"/>
    <x v="9"/>
    <x v="0"/>
    <x v="58"/>
    <x v="58"/>
    <x v="0"/>
    <x v="10"/>
    <x v="18"/>
    <x v="0"/>
    <x v="0"/>
    <x v="0"/>
  </r>
  <r>
    <x v="9"/>
    <x v="170"/>
    <x v="9"/>
    <x v="1"/>
    <x v="25"/>
    <x v="25"/>
    <x v="0"/>
    <x v="10"/>
    <x v="18"/>
    <x v="0"/>
    <x v="0"/>
    <x v="0"/>
  </r>
  <r>
    <x v="9"/>
    <x v="171"/>
    <x v="9"/>
    <x v="0"/>
    <x v="24"/>
    <x v="24"/>
    <x v="0"/>
    <x v="10"/>
    <x v="18"/>
    <x v="0"/>
    <x v="0"/>
    <x v="0"/>
  </r>
  <r>
    <x v="9"/>
    <x v="172"/>
    <x v="9"/>
    <x v="6"/>
    <x v="25"/>
    <x v="25"/>
    <x v="0"/>
    <x v="10"/>
    <x v="18"/>
    <x v="0"/>
    <x v="0"/>
    <x v="0"/>
  </r>
  <r>
    <x v="9"/>
    <x v="173"/>
    <x v="9"/>
    <x v="3"/>
    <x v="18"/>
    <x v="18"/>
    <x v="0"/>
    <x v="10"/>
    <x v="18"/>
    <x v="0"/>
    <x v="0"/>
    <x v="0"/>
  </r>
  <r>
    <x v="9"/>
    <x v="174"/>
    <x v="9"/>
    <x v="2"/>
    <x v="59"/>
    <x v="59"/>
    <x v="0"/>
    <x v="10"/>
    <x v="18"/>
    <x v="0"/>
    <x v="0"/>
    <x v="0"/>
  </r>
  <r>
    <x v="9"/>
    <x v="175"/>
    <x v="9"/>
    <x v="0"/>
    <x v="73"/>
    <x v="73"/>
    <x v="0"/>
    <x v="10"/>
    <x v="18"/>
    <x v="0"/>
    <x v="0"/>
    <x v="0"/>
  </r>
  <r>
    <x v="9"/>
    <x v="176"/>
    <x v="9"/>
    <x v="0"/>
    <x v="74"/>
    <x v="74"/>
    <x v="0"/>
    <x v="10"/>
    <x v="18"/>
    <x v="0"/>
    <x v="0"/>
    <x v="0"/>
  </r>
  <r>
    <x v="9"/>
    <x v="177"/>
    <x v="9"/>
    <x v="1"/>
    <x v="75"/>
    <x v="75"/>
    <x v="0"/>
    <x v="10"/>
    <x v="18"/>
    <x v="0"/>
    <x v="0"/>
    <x v="0"/>
  </r>
  <r>
    <x v="9"/>
    <x v="178"/>
    <x v="9"/>
    <x v="0"/>
    <x v="76"/>
    <x v="76"/>
    <x v="0"/>
    <x v="10"/>
    <x v="18"/>
    <x v="0"/>
    <x v="0"/>
    <x v="0"/>
  </r>
  <r>
    <x v="9"/>
    <x v="179"/>
    <x v="9"/>
    <x v="3"/>
    <x v="49"/>
    <x v="49"/>
    <x v="0"/>
    <x v="10"/>
    <x v="18"/>
    <x v="0"/>
    <x v="0"/>
    <x v="0"/>
  </r>
  <r>
    <x v="9"/>
    <x v="180"/>
    <x v="9"/>
    <x v="6"/>
    <x v="50"/>
    <x v="50"/>
    <x v="0"/>
    <x v="10"/>
    <x v="18"/>
    <x v="0"/>
    <x v="0"/>
    <x v="0"/>
  </r>
  <r>
    <x v="9"/>
    <x v="181"/>
    <x v="9"/>
    <x v="2"/>
    <x v="77"/>
    <x v="77"/>
    <x v="0"/>
    <x v="10"/>
    <x v="18"/>
    <x v="0"/>
    <x v="0"/>
    <x v="0"/>
  </r>
  <r>
    <x v="9"/>
    <x v="182"/>
    <x v="9"/>
    <x v="0"/>
    <x v="78"/>
    <x v="78"/>
    <x v="0"/>
    <x v="10"/>
    <x v="18"/>
    <x v="0"/>
    <x v="0"/>
    <x v="0"/>
  </r>
  <r>
    <x v="9"/>
    <x v="183"/>
    <x v="9"/>
    <x v="1"/>
    <x v="79"/>
    <x v="79"/>
    <x v="0"/>
    <x v="10"/>
    <x v="18"/>
    <x v="0"/>
    <x v="0"/>
    <x v="0"/>
  </r>
  <r>
    <x v="9"/>
    <x v="184"/>
    <x v="9"/>
    <x v="0"/>
    <x v="80"/>
    <x v="80"/>
    <x v="0"/>
    <x v="10"/>
    <x v="18"/>
    <x v="0"/>
    <x v="0"/>
    <x v="0"/>
  </r>
  <r>
    <x v="9"/>
    <x v="185"/>
    <x v="9"/>
    <x v="3"/>
    <x v="55"/>
    <x v="55"/>
    <x v="0"/>
    <x v="10"/>
    <x v="18"/>
    <x v="0"/>
    <x v="0"/>
    <x v="0"/>
  </r>
  <r>
    <x v="9"/>
    <x v="186"/>
    <x v="9"/>
    <x v="6"/>
    <x v="56"/>
    <x v="56"/>
    <x v="0"/>
    <x v="10"/>
    <x v="18"/>
    <x v="0"/>
    <x v="0"/>
    <x v="0"/>
  </r>
  <r>
    <x v="9"/>
    <x v="187"/>
    <x v="9"/>
    <x v="2"/>
    <x v="81"/>
    <x v="81"/>
    <x v="0"/>
    <x v="10"/>
    <x v="18"/>
    <x v="0"/>
    <x v="0"/>
    <x v="0"/>
  </r>
  <r>
    <x v="9"/>
    <x v="188"/>
    <x v="9"/>
    <x v="0"/>
    <x v="58"/>
    <x v="58"/>
    <x v="0"/>
    <x v="10"/>
    <x v="18"/>
    <x v="0"/>
    <x v="0"/>
    <x v="0"/>
  </r>
  <r>
    <x v="9"/>
    <x v="189"/>
    <x v="9"/>
    <x v="1"/>
    <x v="25"/>
    <x v="25"/>
    <x v="0"/>
    <x v="10"/>
    <x v="18"/>
    <x v="0"/>
    <x v="0"/>
    <x v="0"/>
  </r>
  <r>
    <x v="9"/>
    <x v="190"/>
    <x v="9"/>
    <x v="0"/>
    <x v="24"/>
    <x v="24"/>
    <x v="0"/>
    <x v="10"/>
    <x v="18"/>
    <x v="0"/>
    <x v="0"/>
    <x v="0"/>
  </r>
  <r>
    <x v="9"/>
    <x v="191"/>
    <x v="9"/>
    <x v="3"/>
    <x v="18"/>
    <x v="18"/>
    <x v="0"/>
    <x v="10"/>
    <x v="18"/>
    <x v="0"/>
    <x v="0"/>
    <x v="0"/>
  </r>
  <r>
    <x v="9"/>
    <x v="192"/>
    <x v="9"/>
    <x v="6"/>
    <x v="25"/>
    <x v="25"/>
    <x v="0"/>
    <x v="10"/>
    <x v="18"/>
    <x v="0"/>
    <x v="0"/>
    <x v="0"/>
  </r>
  <r>
    <x v="9"/>
    <x v="193"/>
    <x v="9"/>
    <x v="2"/>
    <x v="59"/>
    <x v="59"/>
    <x v="0"/>
    <x v="10"/>
    <x v="18"/>
    <x v="0"/>
    <x v="0"/>
    <x v="0"/>
  </r>
  <r>
    <x v="9"/>
    <x v="194"/>
    <x v="9"/>
    <x v="0"/>
    <x v="82"/>
    <x v="82"/>
    <x v="0"/>
    <x v="10"/>
    <x v="18"/>
    <x v="0"/>
    <x v="0"/>
    <x v="0"/>
  </r>
  <r>
    <x v="9"/>
    <x v="195"/>
    <x v="9"/>
    <x v="1"/>
    <x v="83"/>
    <x v="83"/>
    <x v="0"/>
    <x v="10"/>
    <x v="19"/>
    <x v="0"/>
    <x v="0"/>
    <x v="0"/>
  </r>
  <r>
    <x v="9"/>
    <x v="196"/>
    <x v="9"/>
    <x v="0"/>
    <x v="84"/>
    <x v="84"/>
    <x v="0"/>
    <x v="10"/>
    <x v="19"/>
    <x v="0"/>
    <x v="0"/>
    <x v="0"/>
  </r>
  <r>
    <x v="9"/>
    <x v="197"/>
    <x v="9"/>
    <x v="1"/>
    <x v="85"/>
    <x v="85"/>
    <x v="0"/>
    <x v="10"/>
    <x v="20"/>
    <x v="0"/>
    <x v="0"/>
    <x v="0"/>
  </r>
  <r>
    <x v="9"/>
    <x v="198"/>
    <x v="9"/>
    <x v="0"/>
    <x v="86"/>
    <x v="86"/>
    <x v="0"/>
    <x v="10"/>
    <x v="20"/>
    <x v="0"/>
    <x v="0"/>
    <x v="0"/>
  </r>
  <r>
    <x v="9"/>
    <x v="199"/>
    <x v="9"/>
    <x v="0"/>
    <x v="87"/>
    <x v="87"/>
    <x v="0"/>
    <x v="10"/>
    <x v="20"/>
    <x v="0"/>
    <x v="0"/>
    <x v="0"/>
  </r>
  <r>
    <x v="9"/>
    <x v="200"/>
    <x v="9"/>
    <x v="3"/>
    <x v="88"/>
    <x v="88"/>
    <x v="0"/>
    <x v="10"/>
    <x v="20"/>
    <x v="0"/>
    <x v="0"/>
    <x v="0"/>
  </r>
  <r>
    <x v="9"/>
    <x v="201"/>
    <x v="9"/>
    <x v="6"/>
    <x v="89"/>
    <x v="89"/>
    <x v="0"/>
    <x v="10"/>
    <x v="20"/>
    <x v="0"/>
    <x v="0"/>
    <x v="0"/>
  </r>
  <r>
    <x v="9"/>
    <x v="202"/>
    <x v="9"/>
    <x v="0"/>
    <x v="90"/>
    <x v="90"/>
    <x v="0"/>
    <x v="10"/>
    <x v="20"/>
    <x v="0"/>
    <x v="0"/>
    <x v="0"/>
  </r>
  <r>
    <x v="9"/>
    <x v="203"/>
    <x v="9"/>
    <x v="2"/>
    <x v="91"/>
    <x v="91"/>
    <x v="0"/>
    <x v="10"/>
    <x v="20"/>
    <x v="0"/>
    <x v="0"/>
    <x v="0"/>
  </r>
  <r>
    <x v="9"/>
    <x v="204"/>
    <x v="9"/>
    <x v="2"/>
    <x v="92"/>
    <x v="92"/>
    <x v="0"/>
    <x v="10"/>
    <x v="20"/>
    <x v="0"/>
    <x v="0"/>
    <x v="0"/>
  </r>
  <r>
    <x v="9"/>
    <x v="205"/>
    <x v="9"/>
    <x v="2"/>
    <x v="93"/>
    <x v="93"/>
    <x v="0"/>
    <x v="10"/>
    <x v="20"/>
    <x v="0"/>
    <x v="0"/>
    <x v="0"/>
  </r>
  <r>
    <x v="9"/>
    <x v="206"/>
    <x v="9"/>
    <x v="2"/>
    <x v="94"/>
    <x v="94"/>
    <x v="0"/>
    <x v="10"/>
    <x v="20"/>
    <x v="0"/>
    <x v="0"/>
    <x v="0"/>
  </r>
  <r>
    <x v="9"/>
    <x v="207"/>
    <x v="9"/>
    <x v="1"/>
    <x v="85"/>
    <x v="85"/>
    <x v="0"/>
    <x v="10"/>
    <x v="21"/>
    <x v="0"/>
    <x v="0"/>
    <x v="0"/>
  </r>
  <r>
    <x v="9"/>
    <x v="208"/>
    <x v="9"/>
    <x v="0"/>
    <x v="86"/>
    <x v="86"/>
    <x v="0"/>
    <x v="10"/>
    <x v="21"/>
    <x v="0"/>
    <x v="0"/>
    <x v="0"/>
  </r>
  <r>
    <x v="9"/>
    <x v="209"/>
    <x v="9"/>
    <x v="0"/>
    <x v="87"/>
    <x v="87"/>
    <x v="0"/>
    <x v="10"/>
    <x v="21"/>
    <x v="0"/>
    <x v="0"/>
    <x v="0"/>
  </r>
  <r>
    <x v="9"/>
    <x v="210"/>
    <x v="9"/>
    <x v="3"/>
    <x v="95"/>
    <x v="95"/>
    <x v="0"/>
    <x v="10"/>
    <x v="21"/>
    <x v="0"/>
    <x v="0"/>
    <x v="0"/>
  </r>
  <r>
    <x v="9"/>
    <x v="211"/>
    <x v="9"/>
    <x v="6"/>
    <x v="96"/>
    <x v="96"/>
    <x v="0"/>
    <x v="10"/>
    <x v="21"/>
    <x v="0"/>
    <x v="0"/>
    <x v="0"/>
  </r>
  <r>
    <x v="9"/>
    <x v="212"/>
    <x v="9"/>
    <x v="0"/>
    <x v="90"/>
    <x v="90"/>
    <x v="0"/>
    <x v="10"/>
    <x v="21"/>
    <x v="0"/>
    <x v="0"/>
    <x v="0"/>
  </r>
  <r>
    <x v="9"/>
    <x v="213"/>
    <x v="9"/>
    <x v="2"/>
    <x v="91"/>
    <x v="91"/>
    <x v="0"/>
    <x v="10"/>
    <x v="21"/>
    <x v="0"/>
    <x v="0"/>
    <x v="0"/>
  </r>
  <r>
    <x v="9"/>
    <x v="214"/>
    <x v="9"/>
    <x v="2"/>
    <x v="92"/>
    <x v="92"/>
    <x v="0"/>
    <x v="10"/>
    <x v="21"/>
    <x v="0"/>
    <x v="0"/>
    <x v="0"/>
  </r>
  <r>
    <x v="9"/>
    <x v="215"/>
    <x v="9"/>
    <x v="2"/>
    <x v="93"/>
    <x v="93"/>
    <x v="0"/>
    <x v="10"/>
    <x v="21"/>
    <x v="0"/>
    <x v="0"/>
    <x v="0"/>
  </r>
  <r>
    <x v="9"/>
    <x v="216"/>
    <x v="9"/>
    <x v="2"/>
    <x v="94"/>
    <x v="94"/>
    <x v="0"/>
    <x v="10"/>
    <x v="21"/>
    <x v="0"/>
    <x v="0"/>
    <x v="0"/>
  </r>
  <r>
    <x v="9"/>
    <x v="217"/>
    <x v="9"/>
    <x v="1"/>
    <x v="97"/>
    <x v="97"/>
    <x v="0"/>
    <x v="10"/>
    <x v="22"/>
    <x v="0"/>
    <x v="0"/>
    <x v="0"/>
  </r>
  <r>
    <x v="9"/>
    <x v="218"/>
    <x v="9"/>
    <x v="0"/>
    <x v="98"/>
    <x v="98"/>
    <x v="0"/>
    <x v="10"/>
    <x v="22"/>
    <x v="0"/>
    <x v="0"/>
    <x v="0"/>
  </r>
  <r>
    <x v="9"/>
    <x v="219"/>
    <x v="9"/>
    <x v="0"/>
    <x v="99"/>
    <x v="99"/>
    <x v="0"/>
    <x v="10"/>
    <x v="22"/>
    <x v="0"/>
    <x v="0"/>
    <x v="0"/>
  </r>
  <r>
    <x v="9"/>
    <x v="220"/>
    <x v="9"/>
    <x v="3"/>
    <x v="100"/>
    <x v="100"/>
    <x v="0"/>
    <x v="10"/>
    <x v="22"/>
    <x v="0"/>
    <x v="0"/>
    <x v="0"/>
  </r>
  <r>
    <x v="9"/>
    <x v="221"/>
    <x v="9"/>
    <x v="6"/>
    <x v="101"/>
    <x v="101"/>
    <x v="0"/>
    <x v="10"/>
    <x v="22"/>
    <x v="0"/>
    <x v="0"/>
    <x v="0"/>
  </r>
  <r>
    <x v="9"/>
    <x v="222"/>
    <x v="9"/>
    <x v="0"/>
    <x v="102"/>
    <x v="102"/>
    <x v="0"/>
    <x v="10"/>
    <x v="22"/>
    <x v="0"/>
    <x v="0"/>
    <x v="0"/>
  </r>
  <r>
    <x v="9"/>
    <x v="223"/>
    <x v="9"/>
    <x v="2"/>
    <x v="103"/>
    <x v="103"/>
    <x v="0"/>
    <x v="10"/>
    <x v="22"/>
    <x v="0"/>
    <x v="0"/>
    <x v="0"/>
  </r>
  <r>
    <x v="9"/>
    <x v="224"/>
    <x v="9"/>
    <x v="2"/>
    <x v="104"/>
    <x v="104"/>
    <x v="0"/>
    <x v="10"/>
    <x v="22"/>
    <x v="0"/>
    <x v="0"/>
    <x v="0"/>
  </r>
  <r>
    <x v="9"/>
    <x v="225"/>
    <x v="9"/>
    <x v="2"/>
    <x v="105"/>
    <x v="105"/>
    <x v="0"/>
    <x v="10"/>
    <x v="22"/>
    <x v="0"/>
    <x v="0"/>
    <x v="0"/>
  </r>
  <r>
    <x v="9"/>
    <x v="226"/>
    <x v="9"/>
    <x v="2"/>
    <x v="106"/>
    <x v="106"/>
    <x v="0"/>
    <x v="10"/>
    <x v="22"/>
    <x v="0"/>
    <x v="0"/>
    <x v="0"/>
  </r>
  <r>
    <x v="9"/>
    <x v="227"/>
    <x v="11"/>
    <x v="0"/>
    <x v="107"/>
    <x v="107"/>
    <x v="0"/>
    <x v="10"/>
    <x v="0"/>
    <x v="0"/>
    <x v="0"/>
    <x v="0"/>
  </r>
  <r>
    <x v="9"/>
    <x v="227"/>
    <x v="11"/>
    <x v="0"/>
    <x v="108"/>
    <x v="108"/>
    <x v="0"/>
    <x v="10"/>
    <x v="0"/>
    <x v="0"/>
    <x v="0"/>
    <x v="0"/>
  </r>
  <r>
    <x v="9"/>
    <x v="227"/>
    <x v="11"/>
    <x v="0"/>
    <x v="108"/>
    <x v="108"/>
    <x v="0"/>
    <x v="10"/>
    <x v="0"/>
    <x v="0"/>
    <x v="0"/>
    <x v="0"/>
  </r>
  <r>
    <x v="9"/>
    <x v="227"/>
    <x v="11"/>
    <x v="0"/>
    <x v="108"/>
    <x v="108"/>
    <x v="0"/>
    <x v="10"/>
    <x v="0"/>
    <x v="0"/>
    <x v="0"/>
    <x v="0"/>
  </r>
  <r>
    <x v="9"/>
    <x v="228"/>
    <x v="4"/>
    <x v="0"/>
    <x v="109"/>
    <x v="109"/>
    <x v="0"/>
    <x v="10"/>
    <x v="23"/>
    <x v="0"/>
    <x v="0"/>
    <x v="0"/>
  </r>
  <r>
    <x v="10"/>
    <x v="229"/>
    <x v="1"/>
    <x v="6"/>
    <x v="110"/>
    <x v="110"/>
    <x v="0"/>
    <x v="8"/>
    <x v="24"/>
    <x v="0"/>
    <x v="0"/>
    <x v="0"/>
  </r>
  <r>
    <x v="10"/>
    <x v="230"/>
    <x v="1"/>
    <x v="6"/>
    <x v="110"/>
    <x v="110"/>
    <x v="0"/>
    <x v="8"/>
    <x v="24"/>
    <x v="0"/>
    <x v="0"/>
    <x v="0"/>
  </r>
  <r>
    <x v="10"/>
    <x v="231"/>
    <x v="7"/>
    <x v="0"/>
    <x v="111"/>
    <x v="111"/>
    <x v="0"/>
    <x v="8"/>
    <x v="24"/>
    <x v="0"/>
    <x v="0"/>
    <x v="0"/>
  </r>
  <r>
    <x v="11"/>
    <x v="232"/>
    <x v="3"/>
    <x v="4"/>
    <x v="8"/>
    <x v="8"/>
    <x v="0"/>
    <x v="1"/>
    <x v="3"/>
    <x v="0"/>
    <x v="0"/>
    <x v="0"/>
  </r>
  <r>
    <x v="12"/>
    <x v="233"/>
    <x v="0"/>
    <x v="0"/>
    <x v="10"/>
    <x v="10"/>
    <x v="0"/>
    <x v="0"/>
    <x v="25"/>
    <x v="0"/>
    <x v="0"/>
    <x v="0"/>
  </r>
  <r>
    <x v="12"/>
    <x v="233"/>
    <x v="0"/>
    <x v="1"/>
    <x v="112"/>
    <x v="112"/>
    <x v="0"/>
    <x v="1"/>
    <x v="25"/>
    <x v="0"/>
    <x v="0"/>
    <x v="0"/>
  </r>
  <r>
    <x v="12"/>
    <x v="233"/>
    <x v="0"/>
    <x v="2"/>
    <x v="10"/>
    <x v="10"/>
    <x v="0"/>
    <x v="2"/>
    <x v="25"/>
    <x v="0"/>
    <x v="1"/>
    <x v="0"/>
  </r>
  <r>
    <x v="12"/>
    <x v="234"/>
    <x v="3"/>
    <x v="4"/>
    <x v="113"/>
    <x v="113"/>
    <x v="0"/>
    <x v="2"/>
    <x v="3"/>
    <x v="0"/>
    <x v="1"/>
    <x v="0"/>
  </r>
  <r>
    <x v="12"/>
    <x v="235"/>
    <x v="12"/>
    <x v="0"/>
    <x v="20"/>
    <x v="20"/>
    <x v="0"/>
    <x v="3"/>
    <x v="26"/>
    <x v="0"/>
    <x v="0"/>
    <x v="0"/>
  </r>
  <r>
    <x v="12"/>
    <x v="236"/>
    <x v="1"/>
    <x v="0"/>
    <x v="18"/>
    <x v="18"/>
    <x v="0"/>
    <x v="3"/>
    <x v="27"/>
    <x v="0"/>
    <x v="0"/>
    <x v="0"/>
  </r>
  <r>
    <x v="12"/>
    <x v="237"/>
    <x v="1"/>
    <x v="0"/>
    <x v="18"/>
    <x v="18"/>
    <x v="0"/>
    <x v="3"/>
    <x v="27"/>
    <x v="0"/>
    <x v="0"/>
    <x v="0"/>
  </r>
  <r>
    <x v="12"/>
    <x v="233"/>
    <x v="0"/>
    <x v="0"/>
    <x v="10"/>
    <x v="10"/>
    <x v="0"/>
    <x v="3"/>
    <x v="25"/>
    <x v="0"/>
    <x v="0"/>
    <x v="0"/>
  </r>
  <r>
    <x v="12"/>
    <x v="238"/>
    <x v="3"/>
    <x v="4"/>
    <x v="8"/>
    <x v="8"/>
    <x v="0"/>
    <x v="4"/>
    <x v="3"/>
    <x v="0"/>
    <x v="0"/>
    <x v="0"/>
  </r>
  <r>
    <x v="12"/>
    <x v="239"/>
    <x v="3"/>
    <x v="4"/>
    <x v="113"/>
    <x v="113"/>
    <x v="0"/>
    <x v="4"/>
    <x v="28"/>
    <x v="0"/>
    <x v="0"/>
    <x v="0"/>
  </r>
  <r>
    <x v="12"/>
    <x v="240"/>
    <x v="3"/>
    <x v="4"/>
    <x v="8"/>
    <x v="8"/>
    <x v="0"/>
    <x v="4"/>
    <x v="28"/>
    <x v="0"/>
    <x v="0"/>
    <x v="0"/>
  </r>
  <r>
    <x v="12"/>
    <x v="233"/>
    <x v="0"/>
    <x v="3"/>
    <x v="10"/>
    <x v="10"/>
    <x v="0"/>
    <x v="4"/>
    <x v="25"/>
    <x v="0"/>
    <x v="0"/>
    <x v="0"/>
  </r>
  <r>
    <x v="12"/>
    <x v="233"/>
    <x v="0"/>
    <x v="2"/>
    <x v="10"/>
    <x v="10"/>
    <x v="0"/>
    <x v="5"/>
    <x v="25"/>
    <x v="0"/>
    <x v="1"/>
    <x v="0"/>
  </r>
  <r>
    <x v="12"/>
    <x v="233"/>
    <x v="0"/>
    <x v="2"/>
    <x v="114"/>
    <x v="114"/>
    <x v="0"/>
    <x v="6"/>
    <x v="25"/>
    <x v="0"/>
    <x v="1"/>
    <x v="0"/>
  </r>
  <r>
    <x v="12"/>
    <x v="233"/>
    <x v="0"/>
    <x v="2"/>
    <x v="10"/>
    <x v="10"/>
    <x v="0"/>
    <x v="7"/>
    <x v="25"/>
    <x v="0"/>
    <x v="1"/>
    <x v="0"/>
  </r>
  <r>
    <x v="12"/>
    <x v="241"/>
    <x v="3"/>
    <x v="4"/>
    <x v="8"/>
    <x v="8"/>
    <x v="0"/>
    <x v="8"/>
    <x v="3"/>
    <x v="0"/>
    <x v="0"/>
    <x v="0"/>
  </r>
  <r>
    <x v="12"/>
    <x v="233"/>
    <x v="0"/>
    <x v="0"/>
    <x v="10"/>
    <x v="10"/>
    <x v="0"/>
    <x v="8"/>
    <x v="25"/>
    <x v="0"/>
    <x v="0"/>
    <x v="0"/>
  </r>
  <r>
    <x v="13"/>
    <x v="242"/>
    <x v="1"/>
    <x v="0"/>
    <x v="0"/>
    <x v="0"/>
    <x v="0"/>
    <x v="0"/>
    <x v="29"/>
    <x v="0"/>
    <x v="0"/>
    <x v="0"/>
  </r>
  <r>
    <x v="13"/>
    <x v="243"/>
    <x v="1"/>
    <x v="0"/>
    <x v="0"/>
    <x v="0"/>
    <x v="0"/>
    <x v="0"/>
    <x v="29"/>
    <x v="0"/>
    <x v="0"/>
    <x v="0"/>
  </r>
  <r>
    <x v="13"/>
    <x v="244"/>
    <x v="1"/>
    <x v="2"/>
    <x v="16"/>
    <x v="16"/>
    <x v="0"/>
    <x v="6"/>
    <x v="30"/>
    <x v="0"/>
    <x v="1"/>
    <x v="0"/>
  </r>
  <r>
    <x v="13"/>
    <x v="245"/>
    <x v="1"/>
    <x v="2"/>
    <x v="16"/>
    <x v="16"/>
    <x v="0"/>
    <x v="6"/>
    <x v="30"/>
    <x v="0"/>
    <x v="1"/>
    <x v="0"/>
  </r>
  <r>
    <x v="13"/>
    <x v="246"/>
    <x v="8"/>
    <x v="2"/>
    <x v="18"/>
    <x v="18"/>
    <x v="0"/>
    <x v="6"/>
    <x v="30"/>
    <x v="0"/>
    <x v="1"/>
    <x v="0"/>
  </r>
  <r>
    <x v="13"/>
    <x v="247"/>
    <x v="10"/>
    <x v="0"/>
    <x v="2"/>
    <x v="2"/>
    <x v="0"/>
    <x v="1"/>
    <x v="31"/>
    <x v="0"/>
    <x v="0"/>
    <x v="0"/>
  </r>
  <r>
    <x v="14"/>
    <x v="248"/>
    <x v="13"/>
    <x v="0"/>
    <x v="115"/>
    <x v="115"/>
    <x v="0"/>
    <x v="2"/>
    <x v="32"/>
    <x v="0"/>
    <x v="1"/>
    <x v="0"/>
  </r>
  <r>
    <x v="14"/>
    <x v="249"/>
    <x v="1"/>
    <x v="2"/>
    <x v="4"/>
    <x v="4"/>
    <x v="0"/>
    <x v="6"/>
    <x v="33"/>
    <x v="0"/>
    <x v="1"/>
    <x v="0"/>
  </r>
  <r>
    <x v="14"/>
    <x v="250"/>
    <x v="1"/>
    <x v="2"/>
    <x v="4"/>
    <x v="4"/>
    <x v="0"/>
    <x v="6"/>
    <x v="33"/>
    <x v="0"/>
    <x v="1"/>
    <x v="0"/>
  </r>
  <r>
    <x v="14"/>
    <x v="251"/>
    <x v="8"/>
    <x v="2"/>
    <x v="18"/>
    <x v="18"/>
    <x v="0"/>
    <x v="6"/>
    <x v="33"/>
    <x v="0"/>
    <x v="1"/>
    <x v="0"/>
  </r>
  <r>
    <x v="15"/>
    <x v="252"/>
    <x v="9"/>
    <x v="5"/>
    <x v="3"/>
    <x v="3"/>
    <x v="0"/>
    <x v="8"/>
    <x v="11"/>
    <x v="0"/>
    <x v="0"/>
    <x v="0"/>
  </r>
  <r>
    <x v="16"/>
    <x v="253"/>
    <x v="3"/>
    <x v="4"/>
    <x v="116"/>
    <x v="116"/>
    <x v="0"/>
    <x v="0"/>
    <x v="34"/>
    <x v="0"/>
    <x v="0"/>
    <x v="0"/>
  </r>
  <r>
    <x v="16"/>
    <x v="5"/>
    <x v="1"/>
    <x v="0"/>
    <x v="4"/>
    <x v="4"/>
    <x v="0"/>
    <x v="0"/>
    <x v="35"/>
    <x v="0"/>
    <x v="0"/>
    <x v="0"/>
  </r>
  <r>
    <x v="16"/>
    <x v="6"/>
    <x v="1"/>
    <x v="0"/>
    <x v="4"/>
    <x v="4"/>
    <x v="0"/>
    <x v="0"/>
    <x v="35"/>
    <x v="0"/>
    <x v="0"/>
    <x v="0"/>
  </r>
  <r>
    <x v="16"/>
    <x v="254"/>
    <x v="1"/>
    <x v="3"/>
    <x v="0"/>
    <x v="0"/>
    <x v="0"/>
    <x v="4"/>
    <x v="36"/>
    <x v="0"/>
    <x v="0"/>
    <x v="0"/>
  </r>
  <r>
    <x v="16"/>
    <x v="255"/>
    <x v="1"/>
    <x v="3"/>
    <x v="14"/>
    <x v="14"/>
    <x v="0"/>
    <x v="4"/>
    <x v="36"/>
    <x v="0"/>
    <x v="0"/>
    <x v="0"/>
  </r>
  <r>
    <x v="17"/>
    <x v="256"/>
    <x v="1"/>
    <x v="0"/>
    <x v="0"/>
    <x v="0"/>
    <x v="0"/>
    <x v="3"/>
    <x v="37"/>
    <x v="0"/>
    <x v="0"/>
    <x v="0"/>
  </r>
  <r>
    <x v="17"/>
    <x v="257"/>
    <x v="1"/>
    <x v="0"/>
    <x v="0"/>
    <x v="0"/>
    <x v="0"/>
    <x v="3"/>
    <x v="37"/>
    <x v="0"/>
    <x v="0"/>
    <x v="0"/>
  </r>
  <r>
    <x v="17"/>
    <x v="258"/>
    <x v="1"/>
    <x v="0"/>
    <x v="0"/>
    <x v="0"/>
    <x v="0"/>
    <x v="3"/>
    <x v="38"/>
    <x v="0"/>
    <x v="0"/>
    <x v="0"/>
  </r>
  <r>
    <x v="17"/>
    <x v="259"/>
    <x v="1"/>
    <x v="0"/>
    <x v="0"/>
    <x v="0"/>
    <x v="0"/>
    <x v="3"/>
    <x v="38"/>
    <x v="0"/>
    <x v="0"/>
    <x v="0"/>
  </r>
  <r>
    <x v="17"/>
    <x v="260"/>
    <x v="1"/>
    <x v="0"/>
    <x v="16"/>
    <x v="16"/>
    <x v="0"/>
    <x v="3"/>
    <x v="39"/>
    <x v="0"/>
    <x v="0"/>
    <x v="0"/>
  </r>
  <r>
    <x v="17"/>
    <x v="120"/>
    <x v="1"/>
    <x v="0"/>
    <x v="0"/>
    <x v="0"/>
    <x v="0"/>
    <x v="3"/>
    <x v="39"/>
    <x v="0"/>
    <x v="0"/>
    <x v="0"/>
  </r>
  <r>
    <x v="17"/>
    <x v="121"/>
    <x v="1"/>
    <x v="0"/>
    <x v="0"/>
    <x v="0"/>
    <x v="0"/>
    <x v="3"/>
    <x v="39"/>
    <x v="0"/>
    <x v="0"/>
    <x v="0"/>
  </r>
  <r>
    <x v="17"/>
    <x v="261"/>
    <x v="7"/>
    <x v="0"/>
    <x v="117"/>
    <x v="117"/>
    <x v="0"/>
    <x v="3"/>
    <x v="40"/>
    <x v="0"/>
    <x v="0"/>
    <x v="0"/>
  </r>
  <r>
    <x v="18"/>
    <x v="262"/>
    <x v="1"/>
    <x v="0"/>
    <x v="16"/>
    <x v="16"/>
    <x v="0"/>
    <x v="0"/>
    <x v="41"/>
    <x v="0"/>
    <x v="0"/>
    <x v="0"/>
  </r>
  <r>
    <x v="18"/>
    <x v="263"/>
    <x v="1"/>
    <x v="2"/>
    <x v="16"/>
    <x v="16"/>
    <x v="0"/>
    <x v="2"/>
    <x v="42"/>
    <x v="0"/>
    <x v="1"/>
    <x v="0"/>
  </r>
  <r>
    <x v="18"/>
    <x v="264"/>
    <x v="5"/>
    <x v="2"/>
    <x v="4"/>
    <x v="4"/>
    <x v="0"/>
    <x v="2"/>
    <x v="42"/>
    <x v="0"/>
    <x v="1"/>
    <x v="0"/>
  </r>
  <r>
    <x v="18"/>
    <x v="265"/>
    <x v="1"/>
    <x v="2"/>
    <x v="18"/>
    <x v="18"/>
    <x v="0"/>
    <x v="2"/>
    <x v="42"/>
    <x v="0"/>
    <x v="1"/>
    <x v="0"/>
  </r>
  <r>
    <x v="18"/>
    <x v="266"/>
    <x v="2"/>
    <x v="2"/>
    <x v="22"/>
    <x v="22"/>
    <x v="0"/>
    <x v="2"/>
    <x v="42"/>
    <x v="0"/>
    <x v="1"/>
    <x v="0"/>
  </r>
  <r>
    <x v="18"/>
    <x v="267"/>
    <x v="2"/>
    <x v="2"/>
    <x v="0"/>
    <x v="0"/>
    <x v="0"/>
    <x v="2"/>
    <x v="42"/>
    <x v="0"/>
    <x v="1"/>
    <x v="0"/>
  </r>
  <r>
    <x v="18"/>
    <x v="268"/>
    <x v="1"/>
    <x v="2"/>
    <x v="1"/>
    <x v="1"/>
    <x v="0"/>
    <x v="2"/>
    <x v="42"/>
    <x v="0"/>
    <x v="1"/>
    <x v="0"/>
  </r>
  <r>
    <x v="18"/>
    <x v="269"/>
    <x v="1"/>
    <x v="2"/>
    <x v="7"/>
    <x v="7"/>
    <x v="0"/>
    <x v="2"/>
    <x v="42"/>
    <x v="0"/>
    <x v="1"/>
    <x v="0"/>
  </r>
  <r>
    <x v="18"/>
    <x v="270"/>
    <x v="1"/>
    <x v="2"/>
    <x v="7"/>
    <x v="7"/>
    <x v="0"/>
    <x v="2"/>
    <x v="42"/>
    <x v="0"/>
    <x v="1"/>
    <x v="0"/>
  </r>
  <r>
    <x v="18"/>
    <x v="271"/>
    <x v="10"/>
    <x v="3"/>
    <x v="118"/>
    <x v="118"/>
    <x v="0"/>
    <x v="4"/>
    <x v="43"/>
    <x v="0"/>
    <x v="0"/>
    <x v="0"/>
  </r>
  <r>
    <x v="18"/>
    <x v="272"/>
    <x v="1"/>
    <x v="3"/>
    <x v="119"/>
    <x v="119"/>
    <x v="0"/>
    <x v="4"/>
    <x v="41"/>
    <x v="0"/>
    <x v="0"/>
    <x v="0"/>
  </r>
  <r>
    <x v="18"/>
    <x v="273"/>
    <x v="14"/>
    <x v="3"/>
    <x v="1"/>
    <x v="1"/>
    <x v="0"/>
    <x v="4"/>
    <x v="44"/>
    <x v="0"/>
    <x v="0"/>
    <x v="0"/>
  </r>
  <r>
    <x v="18"/>
    <x v="274"/>
    <x v="14"/>
    <x v="3"/>
    <x v="1"/>
    <x v="1"/>
    <x v="0"/>
    <x v="4"/>
    <x v="44"/>
    <x v="0"/>
    <x v="0"/>
    <x v="0"/>
  </r>
  <r>
    <x v="18"/>
    <x v="275"/>
    <x v="14"/>
    <x v="3"/>
    <x v="1"/>
    <x v="1"/>
    <x v="0"/>
    <x v="4"/>
    <x v="44"/>
    <x v="0"/>
    <x v="0"/>
    <x v="0"/>
  </r>
  <r>
    <x v="18"/>
    <x v="276"/>
    <x v="14"/>
    <x v="3"/>
    <x v="1"/>
    <x v="1"/>
    <x v="0"/>
    <x v="4"/>
    <x v="44"/>
    <x v="0"/>
    <x v="0"/>
    <x v="0"/>
  </r>
  <r>
    <x v="18"/>
    <x v="277"/>
    <x v="14"/>
    <x v="3"/>
    <x v="1"/>
    <x v="1"/>
    <x v="0"/>
    <x v="4"/>
    <x v="44"/>
    <x v="0"/>
    <x v="0"/>
    <x v="0"/>
  </r>
  <r>
    <x v="18"/>
    <x v="278"/>
    <x v="14"/>
    <x v="3"/>
    <x v="1"/>
    <x v="1"/>
    <x v="0"/>
    <x v="4"/>
    <x v="44"/>
    <x v="0"/>
    <x v="0"/>
    <x v="0"/>
  </r>
  <r>
    <x v="18"/>
    <x v="279"/>
    <x v="14"/>
    <x v="3"/>
    <x v="1"/>
    <x v="1"/>
    <x v="0"/>
    <x v="4"/>
    <x v="44"/>
    <x v="0"/>
    <x v="0"/>
    <x v="0"/>
  </r>
  <r>
    <x v="18"/>
    <x v="280"/>
    <x v="14"/>
    <x v="3"/>
    <x v="1"/>
    <x v="1"/>
    <x v="0"/>
    <x v="4"/>
    <x v="44"/>
    <x v="0"/>
    <x v="0"/>
    <x v="0"/>
  </r>
  <r>
    <x v="18"/>
    <x v="281"/>
    <x v="14"/>
    <x v="3"/>
    <x v="14"/>
    <x v="14"/>
    <x v="0"/>
    <x v="4"/>
    <x v="44"/>
    <x v="0"/>
    <x v="0"/>
    <x v="0"/>
  </r>
  <r>
    <x v="18"/>
    <x v="281"/>
    <x v="14"/>
    <x v="3"/>
    <x v="14"/>
    <x v="14"/>
    <x v="0"/>
    <x v="4"/>
    <x v="44"/>
    <x v="0"/>
    <x v="0"/>
    <x v="0"/>
  </r>
  <r>
    <x v="18"/>
    <x v="281"/>
    <x v="14"/>
    <x v="3"/>
    <x v="14"/>
    <x v="14"/>
    <x v="0"/>
    <x v="4"/>
    <x v="44"/>
    <x v="0"/>
    <x v="0"/>
    <x v="0"/>
  </r>
  <r>
    <x v="18"/>
    <x v="282"/>
    <x v="14"/>
    <x v="3"/>
    <x v="0"/>
    <x v="0"/>
    <x v="0"/>
    <x v="4"/>
    <x v="44"/>
    <x v="0"/>
    <x v="0"/>
    <x v="0"/>
  </r>
  <r>
    <x v="18"/>
    <x v="283"/>
    <x v="14"/>
    <x v="3"/>
    <x v="0"/>
    <x v="0"/>
    <x v="0"/>
    <x v="4"/>
    <x v="44"/>
    <x v="0"/>
    <x v="0"/>
    <x v="0"/>
  </r>
  <r>
    <x v="18"/>
    <x v="284"/>
    <x v="14"/>
    <x v="3"/>
    <x v="0"/>
    <x v="0"/>
    <x v="0"/>
    <x v="4"/>
    <x v="44"/>
    <x v="0"/>
    <x v="0"/>
    <x v="0"/>
  </r>
  <r>
    <x v="18"/>
    <x v="285"/>
    <x v="14"/>
    <x v="3"/>
    <x v="0"/>
    <x v="0"/>
    <x v="0"/>
    <x v="4"/>
    <x v="44"/>
    <x v="0"/>
    <x v="0"/>
    <x v="0"/>
  </r>
  <r>
    <x v="18"/>
    <x v="286"/>
    <x v="14"/>
    <x v="3"/>
    <x v="0"/>
    <x v="0"/>
    <x v="0"/>
    <x v="4"/>
    <x v="44"/>
    <x v="0"/>
    <x v="0"/>
    <x v="0"/>
  </r>
  <r>
    <x v="18"/>
    <x v="287"/>
    <x v="14"/>
    <x v="3"/>
    <x v="0"/>
    <x v="0"/>
    <x v="0"/>
    <x v="4"/>
    <x v="44"/>
    <x v="0"/>
    <x v="0"/>
    <x v="0"/>
  </r>
  <r>
    <x v="18"/>
    <x v="288"/>
    <x v="14"/>
    <x v="3"/>
    <x v="0"/>
    <x v="0"/>
    <x v="0"/>
    <x v="4"/>
    <x v="44"/>
    <x v="0"/>
    <x v="0"/>
    <x v="0"/>
  </r>
  <r>
    <x v="18"/>
    <x v="289"/>
    <x v="14"/>
    <x v="3"/>
    <x v="0"/>
    <x v="0"/>
    <x v="0"/>
    <x v="4"/>
    <x v="44"/>
    <x v="0"/>
    <x v="0"/>
    <x v="0"/>
  </r>
  <r>
    <x v="18"/>
    <x v="290"/>
    <x v="14"/>
    <x v="3"/>
    <x v="0"/>
    <x v="0"/>
    <x v="0"/>
    <x v="4"/>
    <x v="44"/>
    <x v="0"/>
    <x v="0"/>
    <x v="0"/>
  </r>
  <r>
    <x v="18"/>
    <x v="291"/>
    <x v="14"/>
    <x v="3"/>
    <x v="0"/>
    <x v="0"/>
    <x v="0"/>
    <x v="4"/>
    <x v="44"/>
    <x v="0"/>
    <x v="0"/>
    <x v="0"/>
  </r>
  <r>
    <x v="18"/>
    <x v="292"/>
    <x v="14"/>
    <x v="3"/>
    <x v="0"/>
    <x v="0"/>
    <x v="0"/>
    <x v="4"/>
    <x v="44"/>
    <x v="0"/>
    <x v="0"/>
    <x v="0"/>
  </r>
  <r>
    <x v="18"/>
    <x v="293"/>
    <x v="14"/>
    <x v="3"/>
    <x v="0"/>
    <x v="0"/>
    <x v="0"/>
    <x v="4"/>
    <x v="44"/>
    <x v="0"/>
    <x v="0"/>
    <x v="0"/>
  </r>
  <r>
    <x v="18"/>
    <x v="294"/>
    <x v="14"/>
    <x v="3"/>
    <x v="0"/>
    <x v="0"/>
    <x v="0"/>
    <x v="4"/>
    <x v="44"/>
    <x v="0"/>
    <x v="0"/>
    <x v="0"/>
  </r>
  <r>
    <x v="18"/>
    <x v="292"/>
    <x v="14"/>
    <x v="3"/>
    <x v="0"/>
    <x v="0"/>
    <x v="0"/>
    <x v="4"/>
    <x v="44"/>
    <x v="0"/>
    <x v="0"/>
    <x v="0"/>
  </r>
  <r>
    <x v="18"/>
    <x v="295"/>
    <x v="14"/>
    <x v="3"/>
    <x v="0"/>
    <x v="0"/>
    <x v="0"/>
    <x v="4"/>
    <x v="44"/>
    <x v="0"/>
    <x v="0"/>
    <x v="0"/>
  </r>
  <r>
    <x v="18"/>
    <x v="296"/>
    <x v="1"/>
    <x v="2"/>
    <x v="16"/>
    <x v="16"/>
    <x v="0"/>
    <x v="5"/>
    <x v="45"/>
    <x v="0"/>
    <x v="1"/>
    <x v="0"/>
  </r>
  <r>
    <x v="18"/>
    <x v="297"/>
    <x v="1"/>
    <x v="2"/>
    <x v="5"/>
    <x v="5"/>
    <x v="0"/>
    <x v="5"/>
    <x v="45"/>
    <x v="0"/>
    <x v="1"/>
    <x v="0"/>
  </r>
  <r>
    <x v="18"/>
    <x v="298"/>
    <x v="1"/>
    <x v="2"/>
    <x v="6"/>
    <x v="6"/>
    <x v="0"/>
    <x v="5"/>
    <x v="45"/>
    <x v="0"/>
    <x v="1"/>
    <x v="0"/>
  </r>
  <r>
    <x v="18"/>
    <x v="299"/>
    <x v="1"/>
    <x v="2"/>
    <x v="25"/>
    <x v="25"/>
    <x v="0"/>
    <x v="5"/>
    <x v="45"/>
    <x v="0"/>
    <x v="1"/>
    <x v="0"/>
  </r>
  <r>
    <x v="18"/>
    <x v="300"/>
    <x v="1"/>
    <x v="2"/>
    <x v="7"/>
    <x v="7"/>
    <x v="0"/>
    <x v="5"/>
    <x v="45"/>
    <x v="0"/>
    <x v="1"/>
    <x v="0"/>
  </r>
  <r>
    <x v="18"/>
    <x v="301"/>
    <x v="1"/>
    <x v="2"/>
    <x v="7"/>
    <x v="7"/>
    <x v="0"/>
    <x v="5"/>
    <x v="45"/>
    <x v="0"/>
    <x v="1"/>
    <x v="0"/>
  </r>
  <r>
    <x v="18"/>
    <x v="302"/>
    <x v="2"/>
    <x v="2"/>
    <x v="22"/>
    <x v="22"/>
    <x v="0"/>
    <x v="5"/>
    <x v="45"/>
    <x v="0"/>
    <x v="1"/>
    <x v="0"/>
  </r>
  <r>
    <x v="18"/>
    <x v="303"/>
    <x v="2"/>
    <x v="2"/>
    <x v="0"/>
    <x v="0"/>
    <x v="0"/>
    <x v="5"/>
    <x v="45"/>
    <x v="0"/>
    <x v="1"/>
    <x v="0"/>
  </r>
  <r>
    <x v="18"/>
    <x v="304"/>
    <x v="1"/>
    <x v="2"/>
    <x v="5"/>
    <x v="5"/>
    <x v="0"/>
    <x v="6"/>
    <x v="46"/>
    <x v="0"/>
    <x v="1"/>
    <x v="0"/>
  </r>
  <r>
    <x v="18"/>
    <x v="305"/>
    <x v="2"/>
    <x v="2"/>
    <x v="0"/>
    <x v="0"/>
    <x v="0"/>
    <x v="6"/>
    <x v="46"/>
    <x v="0"/>
    <x v="1"/>
    <x v="0"/>
  </r>
  <r>
    <x v="18"/>
    <x v="306"/>
    <x v="2"/>
    <x v="2"/>
    <x v="22"/>
    <x v="22"/>
    <x v="0"/>
    <x v="6"/>
    <x v="46"/>
    <x v="0"/>
    <x v="1"/>
    <x v="0"/>
  </r>
  <r>
    <x v="18"/>
    <x v="307"/>
    <x v="5"/>
    <x v="2"/>
    <x v="15"/>
    <x v="15"/>
    <x v="0"/>
    <x v="6"/>
    <x v="46"/>
    <x v="0"/>
    <x v="1"/>
    <x v="0"/>
  </r>
  <r>
    <x v="18"/>
    <x v="308"/>
    <x v="1"/>
    <x v="2"/>
    <x v="25"/>
    <x v="25"/>
    <x v="0"/>
    <x v="6"/>
    <x v="46"/>
    <x v="0"/>
    <x v="1"/>
    <x v="0"/>
  </r>
  <r>
    <x v="18"/>
    <x v="309"/>
    <x v="1"/>
    <x v="2"/>
    <x v="7"/>
    <x v="7"/>
    <x v="0"/>
    <x v="6"/>
    <x v="46"/>
    <x v="0"/>
    <x v="1"/>
    <x v="0"/>
  </r>
  <r>
    <x v="18"/>
    <x v="310"/>
    <x v="1"/>
    <x v="2"/>
    <x v="7"/>
    <x v="7"/>
    <x v="0"/>
    <x v="6"/>
    <x v="46"/>
    <x v="0"/>
    <x v="1"/>
    <x v="0"/>
  </r>
  <r>
    <x v="19"/>
    <x v="311"/>
    <x v="1"/>
    <x v="0"/>
    <x v="5"/>
    <x v="5"/>
    <x v="0"/>
    <x v="0"/>
    <x v="41"/>
    <x v="0"/>
    <x v="0"/>
    <x v="0"/>
  </r>
  <r>
    <x v="19"/>
    <x v="312"/>
    <x v="15"/>
    <x v="0"/>
    <x v="2"/>
    <x v="2"/>
    <x v="0"/>
    <x v="0"/>
    <x v="47"/>
    <x v="0"/>
    <x v="0"/>
    <x v="0"/>
  </r>
  <r>
    <x v="19"/>
    <x v="313"/>
    <x v="1"/>
    <x v="2"/>
    <x v="25"/>
    <x v="25"/>
    <x v="0"/>
    <x v="2"/>
    <x v="42"/>
    <x v="0"/>
    <x v="1"/>
    <x v="0"/>
  </r>
  <r>
    <x v="19"/>
    <x v="314"/>
    <x v="1"/>
    <x v="2"/>
    <x v="24"/>
    <x v="24"/>
    <x v="0"/>
    <x v="2"/>
    <x v="42"/>
    <x v="0"/>
    <x v="1"/>
    <x v="0"/>
  </r>
  <r>
    <x v="19"/>
    <x v="315"/>
    <x v="1"/>
    <x v="2"/>
    <x v="7"/>
    <x v="7"/>
    <x v="0"/>
    <x v="2"/>
    <x v="42"/>
    <x v="0"/>
    <x v="1"/>
    <x v="0"/>
  </r>
  <r>
    <x v="19"/>
    <x v="316"/>
    <x v="8"/>
    <x v="2"/>
    <x v="0"/>
    <x v="0"/>
    <x v="0"/>
    <x v="2"/>
    <x v="42"/>
    <x v="0"/>
    <x v="1"/>
    <x v="0"/>
  </r>
  <r>
    <x v="19"/>
    <x v="317"/>
    <x v="8"/>
    <x v="2"/>
    <x v="25"/>
    <x v="25"/>
    <x v="0"/>
    <x v="2"/>
    <x v="42"/>
    <x v="0"/>
    <x v="1"/>
    <x v="0"/>
  </r>
  <r>
    <x v="19"/>
    <x v="318"/>
    <x v="1"/>
    <x v="2"/>
    <x v="7"/>
    <x v="7"/>
    <x v="0"/>
    <x v="2"/>
    <x v="42"/>
    <x v="0"/>
    <x v="1"/>
    <x v="0"/>
  </r>
  <r>
    <x v="19"/>
    <x v="319"/>
    <x v="1"/>
    <x v="2"/>
    <x v="24"/>
    <x v="24"/>
    <x v="0"/>
    <x v="2"/>
    <x v="42"/>
    <x v="0"/>
    <x v="1"/>
    <x v="0"/>
  </r>
  <r>
    <x v="19"/>
    <x v="320"/>
    <x v="1"/>
    <x v="2"/>
    <x v="25"/>
    <x v="25"/>
    <x v="0"/>
    <x v="2"/>
    <x v="42"/>
    <x v="0"/>
    <x v="1"/>
    <x v="0"/>
  </r>
  <r>
    <x v="19"/>
    <x v="266"/>
    <x v="2"/>
    <x v="2"/>
    <x v="22"/>
    <x v="22"/>
    <x v="0"/>
    <x v="2"/>
    <x v="42"/>
    <x v="0"/>
    <x v="1"/>
    <x v="0"/>
  </r>
  <r>
    <x v="19"/>
    <x v="267"/>
    <x v="2"/>
    <x v="2"/>
    <x v="0"/>
    <x v="0"/>
    <x v="0"/>
    <x v="2"/>
    <x v="42"/>
    <x v="0"/>
    <x v="1"/>
    <x v="0"/>
  </r>
  <r>
    <x v="19"/>
    <x v="269"/>
    <x v="1"/>
    <x v="2"/>
    <x v="7"/>
    <x v="7"/>
    <x v="0"/>
    <x v="2"/>
    <x v="42"/>
    <x v="0"/>
    <x v="1"/>
    <x v="0"/>
  </r>
  <r>
    <x v="19"/>
    <x v="270"/>
    <x v="1"/>
    <x v="2"/>
    <x v="7"/>
    <x v="7"/>
    <x v="0"/>
    <x v="2"/>
    <x v="42"/>
    <x v="0"/>
    <x v="1"/>
    <x v="0"/>
  </r>
  <r>
    <x v="19"/>
    <x v="321"/>
    <x v="1"/>
    <x v="2"/>
    <x v="7"/>
    <x v="7"/>
    <x v="0"/>
    <x v="5"/>
    <x v="45"/>
    <x v="0"/>
    <x v="1"/>
    <x v="0"/>
  </r>
  <r>
    <x v="19"/>
    <x v="322"/>
    <x v="1"/>
    <x v="2"/>
    <x v="25"/>
    <x v="25"/>
    <x v="0"/>
    <x v="5"/>
    <x v="45"/>
    <x v="0"/>
    <x v="1"/>
    <x v="0"/>
  </r>
  <r>
    <x v="19"/>
    <x v="323"/>
    <x v="1"/>
    <x v="2"/>
    <x v="25"/>
    <x v="25"/>
    <x v="0"/>
    <x v="5"/>
    <x v="45"/>
    <x v="0"/>
    <x v="1"/>
    <x v="0"/>
  </r>
  <r>
    <x v="19"/>
    <x v="324"/>
    <x v="1"/>
    <x v="2"/>
    <x v="7"/>
    <x v="7"/>
    <x v="0"/>
    <x v="5"/>
    <x v="45"/>
    <x v="0"/>
    <x v="1"/>
    <x v="0"/>
  </r>
  <r>
    <x v="19"/>
    <x v="325"/>
    <x v="1"/>
    <x v="2"/>
    <x v="7"/>
    <x v="7"/>
    <x v="0"/>
    <x v="5"/>
    <x v="45"/>
    <x v="0"/>
    <x v="1"/>
    <x v="0"/>
  </r>
  <r>
    <x v="19"/>
    <x v="326"/>
    <x v="1"/>
    <x v="2"/>
    <x v="7"/>
    <x v="7"/>
    <x v="0"/>
    <x v="5"/>
    <x v="45"/>
    <x v="0"/>
    <x v="1"/>
    <x v="0"/>
  </r>
  <r>
    <x v="19"/>
    <x v="300"/>
    <x v="1"/>
    <x v="2"/>
    <x v="7"/>
    <x v="7"/>
    <x v="0"/>
    <x v="5"/>
    <x v="45"/>
    <x v="0"/>
    <x v="1"/>
    <x v="0"/>
  </r>
  <r>
    <x v="19"/>
    <x v="301"/>
    <x v="1"/>
    <x v="2"/>
    <x v="7"/>
    <x v="7"/>
    <x v="0"/>
    <x v="5"/>
    <x v="45"/>
    <x v="0"/>
    <x v="1"/>
    <x v="0"/>
  </r>
  <r>
    <x v="19"/>
    <x v="302"/>
    <x v="2"/>
    <x v="2"/>
    <x v="22"/>
    <x v="22"/>
    <x v="0"/>
    <x v="5"/>
    <x v="45"/>
    <x v="0"/>
    <x v="1"/>
    <x v="0"/>
  </r>
  <r>
    <x v="19"/>
    <x v="327"/>
    <x v="2"/>
    <x v="2"/>
    <x v="0"/>
    <x v="0"/>
    <x v="0"/>
    <x v="5"/>
    <x v="45"/>
    <x v="0"/>
    <x v="1"/>
    <x v="0"/>
  </r>
  <r>
    <x v="19"/>
    <x v="328"/>
    <x v="8"/>
    <x v="2"/>
    <x v="16"/>
    <x v="16"/>
    <x v="0"/>
    <x v="5"/>
    <x v="45"/>
    <x v="0"/>
    <x v="1"/>
    <x v="0"/>
  </r>
  <r>
    <x v="19"/>
    <x v="328"/>
    <x v="8"/>
    <x v="2"/>
    <x v="16"/>
    <x v="16"/>
    <x v="0"/>
    <x v="5"/>
    <x v="45"/>
    <x v="0"/>
    <x v="1"/>
    <x v="0"/>
  </r>
  <r>
    <x v="19"/>
    <x v="329"/>
    <x v="1"/>
    <x v="2"/>
    <x v="7"/>
    <x v="7"/>
    <x v="0"/>
    <x v="6"/>
    <x v="46"/>
    <x v="0"/>
    <x v="1"/>
    <x v="0"/>
  </r>
  <r>
    <x v="19"/>
    <x v="305"/>
    <x v="2"/>
    <x v="2"/>
    <x v="7"/>
    <x v="7"/>
    <x v="0"/>
    <x v="6"/>
    <x v="46"/>
    <x v="0"/>
    <x v="1"/>
    <x v="0"/>
  </r>
  <r>
    <x v="19"/>
    <x v="330"/>
    <x v="1"/>
    <x v="2"/>
    <x v="7"/>
    <x v="7"/>
    <x v="0"/>
    <x v="6"/>
    <x v="46"/>
    <x v="0"/>
    <x v="1"/>
    <x v="0"/>
  </r>
  <r>
    <x v="19"/>
    <x v="331"/>
    <x v="1"/>
    <x v="2"/>
    <x v="7"/>
    <x v="7"/>
    <x v="0"/>
    <x v="6"/>
    <x v="46"/>
    <x v="0"/>
    <x v="1"/>
    <x v="0"/>
  </r>
  <r>
    <x v="19"/>
    <x v="309"/>
    <x v="1"/>
    <x v="2"/>
    <x v="7"/>
    <x v="7"/>
    <x v="0"/>
    <x v="6"/>
    <x v="46"/>
    <x v="0"/>
    <x v="1"/>
    <x v="0"/>
  </r>
  <r>
    <x v="19"/>
    <x v="310"/>
    <x v="1"/>
    <x v="2"/>
    <x v="7"/>
    <x v="7"/>
    <x v="0"/>
    <x v="6"/>
    <x v="46"/>
    <x v="0"/>
    <x v="1"/>
    <x v="0"/>
  </r>
  <r>
    <x v="19"/>
    <x v="306"/>
    <x v="2"/>
    <x v="2"/>
    <x v="22"/>
    <x v="22"/>
    <x v="0"/>
    <x v="6"/>
    <x v="46"/>
    <x v="0"/>
    <x v="1"/>
    <x v="0"/>
  </r>
  <r>
    <x v="19"/>
    <x v="332"/>
    <x v="1"/>
    <x v="2"/>
    <x v="2"/>
    <x v="2"/>
    <x v="0"/>
    <x v="7"/>
    <x v="48"/>
    <x v="0"/>
    <x v="1"/>
    <x v="0"/>
  </r>
  <r>
    <x v="19"/>
    <x v="333"/>
    <x v="5"/>
    <x v="2"/>
    <x v="22"/>
    <x v="22"/>
    <x v="0"/>
    <x v="7"/>
    <x v="48"/>
    <x v="0"/>
    <x v="1"/>
    <x v="0"/>
  </r>
  <r>
    <x v="19"/>
    <x v="334"/>
    <x v="2"/>
    <x v="2"/>
    <x v="22"/>
    <x v="22"/>
    <x v="0"/>
    <x v="7"/>
    <x v="48"/>
    <x v="0"/>
    <x v="1"/>
    <x v="0"/>
  </r>
  <r>
    <x v="19"/>
    <x v="335"/>
    <x v="1"/>
    <x v="2"/>
    <x v="18"/>
    <x v="18"/>
    <x v="0"/>
    <x v="7"/>
    <x v="48"/>
    <x v="0"/>
    <x v="1"/>
    <x v="0"/>
  </r>
  <r>
    <x v="19"/>
    <x v="336"/>
    <x v="2"/>
    <x v="2"/>
    <x v="0"/>
    <x v="0"/>
    <x v="0"/>
    <x v="7"/>
    <x v="48"/>
    <x v="0"/>
    <x v="1"/>
    <x v="0"/>
  </r>
  <r>
    <x v="20"/>
    <x v="337"/>
    <x v="1"/>
    <x v="2"/>
    <x v="7"/>
    <x v="7"/>
    <x v="0"/>
    <x v="2"/>
    <x v="42"/>
    <x v="0"/>
    <x v="1"/>
    <x v="0"/>
  </r>
  <r>
    <x v="20"/>
    <x v="338"/>
    <x v="1"/>
    <x v="2"/>
    <x v="5"/>
    <x v="5"/>
    <x v="0"/>
    <x v="2"/>
    <x v="42"/>
    <x v="0"/>
    <x v="1"/>
    <x v="0"/>
  </r>
  <r>
    <x v="20"/>
    <x v="316"/>
    <x v="8"/>
    <x v="2"/>
    <x v="16"/>
    <x v="16"/>
    <x v="0"/>
    <x v="2"/>
    <x v="42"/>
    <x v="0"/>
    <x v="1"/>
    <x v="0"/>
  </r>
  <r>
    <x v="20"/>
    <x v="339"/>
    <x v="1"/>
    <x v="2"/>
    <x v="18"/>
    <x v="18"/>
    <x v="0"/>
    <x v="2"/>
    <x v="42"/>
    <x v="0"/>
    <x v="1"/>
    <x v="0"/>
  </r>
  <r>
    <x v="20"/>
    <x v="340"/>
    <x v="1"/>
    <x v="2"/>
    <x v="5"/>
    <x v="5"/>
    <x v="0"/>
    <x v="2"/>
    <x v="42"/>
    <x v="0"/>
    <x v="1"/>
    <x v="0"/>
  </r>
  <r>
    <x v="20"/>
    <x v="320"/>
    <x v="1"/>
    <x v="2"/>
    <x v="7"/>
    <x v="7"/>
    <x v="0"/>
    <x v="2"/>
    <x v="42"/>
    <x v="0"/>
    <x v="1"/>
    <x v="0"/>
  </r>
  <r>
    <x v="20"/>
    <x v="266"/>
    <x v="2"/>
    <x v="2"/>
    <x v="22"/>
    <x v="22"/>
    <x v="0"/>
    <x v="2"/>
    <x v="42"/>
    <x v="0"/>
    <x v="1"/>
    <x v="0"/>
  </r>
  <r>
    <x v="20"/>
    <x v="267"/>
    <x v="2"/>
    <x v="2"/>
    <x v="0"/>
    <x v="0"/>
    <x v="0"/>
    <x v="2"/>
    <x v="42"/>
    <x v="0"/>
    <x v="1"/>
    <x v="0"/>
  </r>
  <r>
    <x v="20"/>
    <x v="269"/>
    <x v="1"/>
    <x v="2"/>
    <x v="7"/>
    <x v="7"/>
    <x v="0"/>
    <x v="2"/>
    <x v="42"/>
    <x v="0"/>
    <x v="1"/>
    <x v="0"/>
  </r>
  <r>
    <x v="20"/>
    <x v="270"/>
    <x v="1"/>
    <x v="2"/>
    <x v="7"/>
    <x v="7"/>
    <x v="0"/>
    <x v="2"/>
    <x v="42"/>
    <x v="0"/>
    <x v="1"/>
    <x v="0"/>
  </r>
  <r>
    <x v="20"/>
    <x v="341"/>
    <x v="15"/>
    <x v="0"/>
    <x v="120"/>
    <x v="120"/>
    <x v="0"/>
    <x v="3"/>
    <x v="49"/>
    <x v="0"/>
    <x v="0"/>
    <x v="0"/>
  </r>
  <r>
    <x v="20"/>
    <x v="342"/>
    <x v="1"/>
    <x v="3"/>
    <x v="18"/>
    <x v="18"/>
    <x v="0"/>
    <x v="4"/>
    <x v="50"/>
    <x v="0"/>
    <x v="0"/>
    <x v="0"/>
  </r>
  <r>
    <x v="20"/>
    <x v="321"/>
    <x v="1"/>
    <x v="2"/>
    <x v="7"/>
    <x v="7"/>
    <x v="0"/>
    <x v="5"/>
    <x v="45"/>
    <x v="0"/>
    <x v="1"/>
    <x v="0"/>
  </r>
  <r>
    <x v="20"/>
    <x v="343"/>
    <x v="1"/>
    <x v="2"/>
    <x v="6"/>
    <x v="6"/>
    <x v="0"/>
    <x v="5"/>
    <x v="45"/>
    <x v="0"/>
    <x v="1"/>
    <x v="0"/>
  </r>
  <r>
    <x v="20"/>
    <x v="344"/>
    <x v="1"/>
    <x v="2"/>
    <x v="25"/>
    <x v="25"/>
    <x v="0"/>
    <x v="5"/>
    <x v="45"/>
    <x v="0"/>
    <x v="1"/>
    <x v="0"/>
  </r>
  <r>
    <x v="20"/>
    <x v="345"/>
    <x v="1"/>
    <x v="2"/>
    <x v="25"/>
    <x v="25"/>
    <x v="0"/>
    <x v="5"/>
    <x v="45"/>
    <x v="0"/>
    <x v="1"/>
    <x v="0"/>
  </r>
  <r>
    <x v="20"/>
    <x v="346"/>
    <x v="1"/>
    <x v="2"/>
    <x v="7"/>
    <x v="7"/>
    <x v="0"/>
    <x v="5"/>
    <x v="45"/>
    <x v="0"/>
    <x v="1"/>
    <x v="0"/>
  </r>
  <r>
    <x v="20"/>
    <x v="347"/>
    <x v="1"/>
    <x v="2"/>
    <x v="7"/>
    <x v="7"/>
    <x v="0"/>
    <x v="5"/>
    <x v="45"/>
    <x v="0"/>
    <x v="1"/>
    <x v="0"/>
  </r>
  <r>
    <x v="20"/>
    <x v="348"/>
    <x v="1"/>
    <x v="2"/>
    <x v="21"/>
    <x v="21"/>
    <x v="0"/>
    <x v="5"/>
    <x v="45"/>
    <x v="0"/>
    <x v="1"/>
    <x v="0"/>
  </r>
  <r>
    <x v="20"/>
    <x v="349"/>
    <x v="1"/>
    <x v="2"/>
    <x v="7"/>
    <x v="7"/>
    <x v="0"/>
    <x v="5"/>
    <x v="45"/>
    <x v="0"/>
    <x v="1"/>
    <x v="0"/>
  </r>
  <r>
    <x v="20"/>
    <x v="350"/>
    <x v="1"/>
    <x v="2"/>
    <x v="7"/>
    <x v="7"/>
    <x v="0"/>
    <x v="5"/>
    <x v="45"/>
    <x v="0"/>
    <x v="1"/>
    <x v="0"/>
  </r>
  <r>
    <x v="20"/>
    <x v="300"/>
    <x v="1"/>
    <x v="2"/>
    <x v="21"/>
    <x v="21"/>
    <x v="0"/>
    <x v="5"/>
    <x v="45"/>
    <x v="0"/>
    <x v="1"/>
    <x v="0"/>
  </r>
  <r>
    <x v="20"/>
    <x v="301"/>
    <x v="1"/>
    <x v="2"/>
    <x v="21"/>
    <x v="21"/>
    <x v="0"/>
    <x v="5"/>
    <x v="45"/>
    <x v="0"/>
    <x v="1"/>
    <x v="0"/>
  </r>
  <r>
    <x v="20"/>
    <x v="302"/>
    <x v="2"/>
    <x v="2"/>
    <x v="22"/>
    <x v="22"/>
    <x v="0"/>
    <x v="5"/>
    <x v="45"/>
    <x v="0"/>
    <x v="1"/>
    <x v="0"/>
  </r>
  <r>
    <x v="20"/>
    <x v="303"/>
    <x v="2"/>
    <x v="2"/>
    <x v="0"/>
    <x v="0"/>
    <x v="0"/>
    <x v="5"/>
    <x v="45"/>
    <x v="0"/>
    <x v="1"/>
    <x v="0"/>
  </r>
  <r>
    <x v="20"/>
    <x v="351"/>
    <x v="8"/>
    <x v="2"/>
    <x v="16"/>
    <x v="16"/>
    <x v="0"/>
    <x v="5"/>
    <x v="45"/>
    <x v="0"/>
    <x v="1"/>
    <x v="0"/>
  </r>
  <r>
    <x v="20"/>
    <x v="352"/>
    <x v="1"/>
    <x v="2"/>
    <x v="7"/>
    <x v="7"/>
    <x v="0"/>
    <x v="6"/>
    <x v="46"/>
    <x v="0"/>
    <x v="1"/>
    <x v="0"/>
  </r>
  <r>
    <x v="20"/>
    <x v="305"/>
    <x v="2"/>
    <x v="2"/>
    <x v="0"/>
    <x v="0"/>
    <x v="0"/>
    <x v="6"/>
    <x v="46"/>
    <x v="0"/>
    <x v="1"/>
    <x v="0"/>
  </r>
  <r>
    <x v="20"/>
    <x v="353"/>
    <x v="1"/>
    <x v="2"/>
    <x v="7"/>
    <x v="7"/>
    <x v="0"/>
    <x v="6"/>
    <x v="46"/>
    <x v="0"/>
    <x v="1"/>
    <x v="0"/>
  </r>
  <r>
    <x v="20"/>
    <x v="354"/>
    <x v="1"/>
    <x v="2"/>
    <x v="7"/>
    <x v="7"/>
    <x v="0"/>
    <x v="6"/>
    <x v="46"/>
    <x v="0"/>
    <x v="1"/>
    <x v="0"/>
  </r>
  <r>
    <x v="20"/>
    <x v="355"/>
    <x v="1"/>
    <x v="2"/>
    <x v="7"/>
    <x v="7"/>
    <x v="0"/>
    <x v="6"/>
    <x v="46"/>
    <x v="0"/>
    <x v="1"/>
    <x v="0"/>
  </r>
  <r>
    <x v="20"/>
    <x v="356"/>
    <x v="1"/>
    <x v="2"/>
    <x v="7"/>
    <x v="7"/>
    <x v="0"/>
    <x v="6"/>
    <x v="46"/>
    <x v="0"/>
    <x v="1"/>
    <x v="0"/>
  </r>
  <r>
    <x v="20"/>
    <x v="357"/>
    <x v="1"/>
    <x v="2"/>
    <x v="25"/>
    <x v="25"/>
    <x v="0"/>
    <x v="6"/>
    <x v="46"/>
    <x v="0"/>
    <x v="1"/>
    <x v="0"/>
  </r>
  <r>
    <x v="20"/>
    <x v="358"/>
    <x v="1"/>
    <x v="2"/>
    <x v="7"/>
    <x v="7"/>
    <x v="0"/>
    <x v="6"/>
    <x v="46"/>
    <x v="0"/>
    <x v="1"/>
    <x v="0"/>
  </r>
  <r>
    <x v="20"/>
    <x v="306"/>
    <x v="2"/>
    <x v="2"/>
    <x v="22"/>
    <x v="22"/>
    <x v="0"/>
    <x v="6"/>
    <x v="46"/>
    <x v="0"/>
    <x v="1"/>
    <x v="0"/>
  </r>
  <r>
    <x v="20"/>
    <x v="359"/>
    <x v="1"/>
    <x v="2"/>
    <x v="7"/>
    <x v="7"/>
    <x v="0"/>
    <x v="6"/>
    <x v="46"/>
    <x v="0"/>
    <x v="1"/>
    <x v="0"/>
  </r>
  <r>
    <x v="20"/>
    <x v="360"/>
    <x v="1"/>
    <x v="2"/>
    <x v="7"/>
    <x v="7"/>
    <x v="0"/>
    <x v="6"/>
    <x v="46"/>
    <x v="0"/>
    <x v="1"/>
    <x v="0"/>
  </r>
  <r>
    <x v="20"/>
    <x v="361"/>
    <x v="1"/>
    <x v="2"/>
    <x v="7"/>
    <x v="7"/>
    <x v="0"/>
    <x v="6"/>
    <x v="46"/>
    <x v="0"/>
    <x v="1"/>
    <x v="0"/>
  </r>
  <r>
    <x v="20"/>
    <x v="362"/>
    <x v="1"/>
    <x v="2"/>
    <x v="7"/>
    <x v="7"/>
    <x v="0"/>
    <x v="6"/>
    <x v="46"/>
    <x v="0"/>
    <x v="1"/>
    <x v="0"/>
  </r>
  <r>
    <x v="20"/>
    <x v="363"/>
    <x v="1"/>
    <x v="2"/>
    <x v="7"/>
    <x v="7"/>
    <x v="0"/>
    <x v="6"/>
    <x v="46"/>
    <x v="0"/>
    <x v="1"/>
    <x v="0"/>
  </r>
  <r>
    <x v="20"/>
    <x v="364"/>
    <x v="1"/>
    <x v="2"/>
    <x v="7"/>
    <x v="7"/>
    <x v="0"/>
    <x v="6"/>
    <x v="46"/>
    <x v="0"/>
    <x v="1"/>
    <x v="0"/>
  </r>
  <r>
    <x v="20"/>
    <x v="310"/>
    <x v="1"/>
    <x v="2"/>
    <x v="7"/>
    <x v="7"/>
    <x v="0"/>
    <x v="6"/>
    <x v="46"/>
    <x v="0"/>
    <x v="1"/>
    <x v="0"/>
  </r>
  <r>
    <x v="20"/>
    <x v="365"/>
    <x v="1"/>
    <x v="2"/>
    <x v="25"/>
    <x v="25"/>
    <x v="0"/>
    <x v="7"/>
    <x v="48"/>
    <x v="0"/>
    <x v="1"/>
    <x v="0"/>
  </r>
  <r>
    <x v="20"/>
    <x v="366"/>
    <x v="1"/>
    <x v="2"/>
    <x v="16"/>
    <x v="16"/>
    <x v="0"/>
    <x v="7"/>
    <x v="48"/>
    <x v="0"/>
    <x v="1"/>
    <x v="0"/>
  </r>
  <r>
    <x v="20"/>
    <x v="367"/>
    <x v="1"/>
    <x v="2"/>
    <x v="16"/>
    <x v="16"/>
    <x v="0"/>
    <x v="7"/>
    <x v="48"/>
    <x v="0"/>
    <x v="1"/>
    <x v="0"/>
  </r>
  <r>
    <x v="20"/>
    <x v="368"/>
    <x v="1"/>
    <x v="2"/>
    <x v="25"/>
    <x v="25"/>
    <x v="0"/>
    <x v="7"/>
    <x v="48"/>
    <x v="0"/>
    <x v="1"/>
    <x v="0"/>
  </r>
  <r>
    <x v="20"/>
    <x v="369"/>
    <x v="2"/>
    <x v="2"/>
    <x v="0"/>
    <x v="0"/>
    <x v="0"/>
    <x v="7"/>
    <x v="48"/>
    <x v="0"/>
    <x v="1"/>
    <x v="0"/>
  </r>
  <r>
    <x v="20"/>
    <x v="370"/>
    <x v="2"/>
    <x v="2"/>
    <x v="22"/>
    <x v="22"/>
    <x v="0"/>
    <x v="7"/>
    <x v="48"/>
    <x v="0"/>
    <x v="1"/>
    <x v="0"/>
  </r>
  <r>
    <x v="20"/>
    <x v="371"/>
    <x v="8"/>
    <x v="2"/>
    <x v="14"/>
    <x v="14"/>
    <x v="0"/>
    <x v="7"/>
    <x v="48"/>
    <x v="0"/>
    <x v="1"/>
    <x v="0"/>
  </r>
  <r>
    <x v="20"/>
    <x v="229"/>
    <x v="1"/>
    <x v="6"/>
    <x v="110"/>
    <x v="110"/>
    <x v="0"/>
    <x v="8"/>
    <x v="50"/>
    <x v="0"/>
    <x v="0"/>
    <x v="0"/>
  </r>
  <r>
    <x v="20"/>
    <x v="230"/>
    <x v="1"/>
    <x v="6"/>
    <x v="110"/>
    <x v="110"/>
    <x v="0"/>
    <x v="8"/>
    <x v="50"/>
    <x v="0"/>
    <x v="0"/>
    <x v="0"/>
  </r>
  <r>
    <x v="21"/>
    <x v="313"/>
    <x v="1"/>
    <x v="2"/>
    <x v="25"/>
    <x v="25"/>
    <x v="0"/>
    <x v="2"/>
    <x v="42"/>
    <x v="0"/>
    <x v="1"/>
    <x v="0"/>
  </r>
  <r>
    <x v="21"/>
    <x v="372"/>
    <x v="1"/>
    <x v="2"/>
    <x v="0"/>
    <x v="0"/>
    <x v="0"/>
    <x v="2"/>
    <x v="42"/>
    <x v="0"/>
    <x v="1"/>
    <x v="0"/>
  </r>
  <r>
    <x v="21"/>
    <x v="267"/>
    <x v="2"/>
    <x v="2"/>
    <x v="0"/>
    <x v="0"/>
    <x v="0"/>
    <x v="2"/>
    <x v="42"/>
    <x v="0"/>
    <x v="1"/>
    <x v="0"/>
  </r>
  <r>
    <x v="21"/>
    <x v="373"/>
    <x v="1"/>
    <x v="2"/>
    <x v="0"/>
    <x v="0"/>
    <x v="0"/>
    <x v="2"/>
    <x v="42"/>
    <x v="0"/>
    <x v="1"/>
    <x v="0"/>
  </r>
  <r>
    <x v="21"/>
    <x v="374"/>
    <x v="1"/>
    <x v="2"/>
    <x v="7"/>
    <x v="7"/>
    <x v="0"/>
    <x v="5"/>
    <x v="45"/>
    <x v="0"/>
    <x v="1"/>
    <x v="0"/>
  </r>
  <r>
    <x v="21"/>
    <x v="375"/>
    <x v="1"/>
    <x v="2"/>
    <x v="7"/>
    <x v="7"/>
    <x v="0"/>
    <x v="5"/>
    <x v="45"/>
    <x v="0"/>
    <x v="1"/>
    <x v="0"/>
  </r>
  <r>
    <x v="21"/>
    <x v="376"/>
    <x v="1"/>
    <x v="2"/>
    <x v="21"/>
    <x v="21"/>
    <x v="0"/>
    <x v="5"/>
    <x v="45"/>
    <x v="0"/>
    <x v="1"/>
    <x v="0"/>
  </r>
  <r>
    <x v="21"/>
    <x v="321"/>
    <x v="1"/>
    <x v="2"/>
    <x v="21"/>
    <x v="21"/>
    <x v="0"/>
    <x v="5"/>
    <x v="45"/>
    <x v="0"/>
    <x v="1"/>
    <x v="0"/>
  </r>
  <r>
    <x v="21"/>
    <x v="377"/>
    <x v="1"/>
    <x v="2"/>
    <x v="25"/>
    <x v="25"/>
    <x v="0"/>
    <x v="5"/>
    <x v="45"/>
    <x v="0"/>
    <x v="1"/>
    <x v="0"/>
  </r>
  <r>
    <x v="21"/>
    <x v="378"/>
    <x v="1"/>
    <x v="2"/>
    <x v="34"/>
    <x v="34"/>
    <x v="0"/>
    <x v="5"/>
    <x v="45"/>
    <x v="0"/>
    <x v="1"/>
    <x v="0"/>
  </r>
  <r>
    <x v="21"/>
    <x v="379"/>
    <x v="1"/>
    <x v="2"/>
    <x v="14"/>
    <x v="14"/>
    <x v="0"/>
    <x v="5"/>
    <x v="45"/>
    <x v="0"/>
    <x v="1"/>
    <x v="0"/>
  </r>
  <r>
    <x v="21"/>
    <x v="380"/>
    <x v="2"/>
    <x v="2"/>
    <x v="0"/>
    <x v="0"/>
    <x v="0"/>
    <x v="5"/>
    <x v="45"/>
    <x v="0"/>
    <x v="1"/>
    <x v="0"/>
  </r>
  <r>
    <x v="21"/>
    <x v="328"/>
    <x v="8"/>
    <x v="2"/>
    <x v="18"/>
    <x v="18"/>
    <x v="0"/>
    <x v="5"/>
    <x v="45"/>
    <x v="0"/>
    <x v="1"/>
    <x v="0"/>
  </r>
  <r>
    <x v="21"/>
    <x v="352"/>
    <x v="1"/>
    <x v="2"/>
    <x v="7"/>
    <x v="7"/>
    <x v="0"/>
    <x v="6"/>
    <x v="46"/>
    <x v="0"/>
    <x v="1"/>
    <x v="0"/>
  </r>
  <r>
    <x v="21"/>
    <x v="381"/>
    <x v="1"/>
    <x v="2"/>
    <x v="59"/>
    <x v="59"/>
    <x v="0"/>
    <x v="6"/>
    <x v="46"/>
    <x v="0"/>
    <x v="1"/>
    <x v="0"/>
  </r>
  <r>
    <x v="21"/>
    <x v="305"/>
    <x v="2"/>
    <x v="2"/>
    <x v="0"/>
    <x v="0"/>
    <x v="0"/>
    <x v="6"/>
    <x v="46"/>
    <x v="0"/>
    <x v="1"/>
    <x v="0"/>
  </r>
  <r>
    <x v="21"/>
    <x v="382"/>
    <x v="2"/>
    <x v="2"/>
    <x v="0"/>
    <x v="0"/>
    <x v="0"/>
    <x v="6"/>
    <x v="46"/>
    <x v="0"/>
    <x v="1"/>
    <x v="0"/>
  </r>
  <r>
    <x v="21"/>
    <x v="383"/>
    <x v="8"/>
    <x v="2"/>
    <x v="16"/>
    <x v="16"/>
    <x v="0"/>
    <x v="6"/>
    <x v="46"/>
    <x v="0"/>
    <x v="1"/>
    <x v="0"/>
  </r>
  <r>
    <x v="21"/>
    <x v="384"/>
    <x v="1"/>
    <x v="2"/>
    <x v="1"/>
    <x v="1"/>
    <x v="0"/>
    <x v="7"/>
    <x v="48"/>
    <x v="0"/>
    <x v="1"/>
    <x v="0"/>
  </r>
  <r>
    <x v="21"/>
    <x v="385"/>
    <x v="2"/>
    <x v="2"/>
    <x v="0"/>
    <x v="0"/>
    <x v="0"/>
    <x v="7"/>
    <x v="48"/>
    <x v="0"/>
    <x v="1"/>
    <x v="0"/>
  </r>
  <r>
    <x v="21"/>
    <x v="386"/>
    <x v="1"/>
    <x v="2"/>
    <x v="14"/>
    <x v="14"/>
    <x v="0"/>
    <x v="7"/>
    <x v="48"/>
    <x v="0"/>
    <x v="1"/>
    <x v="0"/>
  </r>
  <r>
    <x v="21"/>
    <x v="387"/>
    <x v="1"/>
    <x v="2"/>
    <x v="18"/>
    <x v="18"/>
    <x v="0"/>
    <x v="7"/>
    <x v="48"/>
    <x v="0"/>
    <x v="1"/>
    <x v="0"/>
  </r>
  <r>
    <x v="21"/>
    <x v="388"/>
    <x v="2"/>
    <x v="2"/>
    <x v="22"/>
    <x v="22"/>
    <x v="0"/>
    <x v="7"/>
    <x v="48"/>
    <x v="0"/>
    <x v="1"/>
    <x v="0"/>
  </r>
  <r>
    <x v="21"/>
    <x v="371"/>
    <x v="8"/>
    <x v="2"/>
    <x v="24"/>
    <x v="24"/>
    <x v="0"/>
    <x v="7"/>
    <x v="48"/>
    <x v="0"/>
    <x v="1"/>
    <x v="0"/>
  </r>
  <r>
    <x v="21"/>
    <x v="389"/>
    <x v="8"/>
    <x v="2"/>
    <x v="0"/>
    <x v="0"/>
    <x v="0"/>
    <x v="7"/>
    <x v="51"/>
    <x v="0"/>
    <x v="1"/>
    <x v="0"/>
  </r>
  <r>
    <x v="21"/>
    <x v="390"/>
    <x v="2"/>
    <x v="2"/>
    <x v="22"/>
    <x v="22"/>
    <x v="0"/>
    <x v="7"/>
    <x v="51"/>
    <x v="0"/>
    <x v="1"/>
    <x v="0"/>
  </r>
  <r>
    <x v="21"/>
    <x v="391"/>
    <x v="1"/>
    <x v="2"/>
    <x v="15"/>
    <x v="15"/>
    <x v="0"/>
    <x v="7"/>
    <x v="51"/>
    <x v="0"/>
    <x v="1"/>
    <x v="0"/>
  </r>
  <r>
    <x v="21"/>
    <x v="392"/>
    <x v="1"/>
    <x v="2"/>
    <x v="18"/>
    <x v="18"/>
    <x v="0"/>
    <x v="7"/>
    <x v="51"/>
    <x v="0"/>
    <x v="1"/>
    <x v="0"/>
  </r>
  <r>
    <x v="22"/>
    <x v="393"/>
    <x v="9"/>
    <x v="1"/>
    <x v="121"/>
    <x v="121"/>
    <x v="0"/>
    <x v="10"/>
    <x v="52"/>
    <x v="0"/>
    <x v="0"/>
    <x v="0"/>
  </r>
  <r>
    <x v="22"/>
    <x v="394"/>
    <x v="9"/>
    <x v="0"/>
    <x v="122"/>
    <x v="122"/>
    <x v="0"/>
    <x v="10"/>
    <x v="52"/>
    <x v="0"/>
    <x v="0"/>
    <x v="0"/>
  </r>
  <r>
    <x v="22"/>
    <x v="395"/>
    <x v="9"/>
    <x v="3"/>
    <x v="121"/>
    <x v="121"/>
    <x v="0"/>
    <x v="10"/>
    <x v="52"/>
    <x v="0"/>
    <x v="0"/>
    <x v="0"/>
  </r>
  <r>
    <x v="22"/>
    <x v="396"/>
    <x v="9"/>
    <x v="6"/>
    <x v="121"/>
    <x v="121"/>
    <x v="0"/>
    <x v="10"/>
    <x v="52"/>
    <x v="0"/>
    <x v="0"/>
    <x v="0"/>
  </r>
  <r>
    <x v="22"/>
    <x v="397"/>
    <x v="9"/>
    <x v="2"/>
    <x v="123"/>
    <x v="123"/>
    <x v="0"/>
    <x v="10"/>
    <x v="52"/>
    <x v="0"/>
    <x v="0"/>
    <x v="0"/>
  </r>
  <r>
    <x v="22"/>
    <x v="398"/>
    <x v="9"/>
    <x v="1"/>
    <x v="124"/>
    <x v="124"/>
    <x v="0"/>
    <x v="10"/>
    <x v="53"/>
    <x v="0"/>
    <x v="0"/>
    <x v="0"/>
  </r>
  <r>
    <x v="22"/>
    <x v="399"/>
    <x v="9"/>
    <x v="0"/>
    <x v="125"/>
    <x v="125"/>
    <x v="0"/>
    <x v="10"/>
    <x v="53"/>
    <x v="0"/>
    <x v="0"/>
    <x v="0"/>
  </r>
  <r>
    <x v="22"/>
    <x v="400"/>
    <x v="9"/>
    <x v="3"/>
    <x v="124"/>
    <x v="124"/>
    <x v="0"/>
    <x v="10"/>
    <x v="53"/>
    <x v="0"/>
    <x v="0"/>
    <x v="0"/>
  </r>
  <r>
    <x v="22"/>
    <x v="401"/>
    <x v="9"/>
    <x v="6"/>
    <x v="124"/>
    <x v="124"/>
    <x v="0"/>
    <x v="10"/>
    <x v="53"/>
    <x v="0"/>
    <x v="0"/>
    <x v="0"/>
  </r>
  <r>
    <x v="22"/>
    <x v="402"/>
    <x v="9"/>
    <x v="2"/>
    <x v="126"/>
    <x v="126"/>
    <x v="0"/>
    <x v="10"/>
    <x v="53"/>
    <x v="0"/>
    <x v="0"/>
    <x v="0"/>
  </r>
  <r>
    <x v="23"/>
    <x v="403"/>
    <x v="4"/>
    <x v="0"/>
    <x v="3"/>
    <x v="3"/>
    <x v="0"/>
    <x v="3"/>
    <x v="54"/>
    <x v="0"/>
    <x v="0"/>
    <x v="0"/>
  </r>
  <r>
    <x v="23"/>
    <x v="404"/>
    <x v="1"/>
    <x v="2"/>
    <x v="16"/>
    <x v="16"/>
    <x v="0"/>
    <x v="5"/>
    <x v="55"/>
    <x v="0"/>
    <x v="1"/>
    <x v="0"/>
  </r>
  <r>
    <x v="23"/>
    <x v="405"/>
    <x v="5"/>
    <x v="2"/>
    <x v="119"/>
    <x v="119"/>
    <x v="0"/>
    <x v="5"/>
    <x v="55"/>
    <x v="0"/>
    <x v="1"/>
    <x v="0"/>
  </r>
  <r>
    <x v="23"/>
    <x v="406"/>
    <x v="1"/>
    <x v="2"/>
    <x v="7"/>
    <x v="7"/>
    <x v="0"/>
    <x v="5"/>
    <x v="55"/>
    <x v="0"/>
    <x v="1"/>
    <x v="0"/>
  </r>
  <r>
    <x v="23"/>
    <x v="407"/>
    <x v="1"/>
    <x v="2"/>
    <x v="21"/>
    <x v="21"/>
    <x v="0"/>
    <x v="5"/>
    <x v="55"/>
    <x v="0"/>
    <x v="1"/>
    <x v="0"/>
  </r>
  <r>
    <x v="23"/>
    <x v="408"/>
    <x v="1"/>
    <x v="2"/>
    <x v="21"/>
    <x v="21"/>
    <x v="0"/>
    <x v="5"/>
    <x v="55"/>
    <x v="0"/>
    <x v="1"/>
    <x v="0"/>
  </r>
  <r>
    <x v="23"/>
    <x v="409"/>
    <x v="1"/>
    <x v="2"/>
    <x v="21"/>
    <x v="21"/>
    <x v="0"/>
    <x v="5"/>
    <x v="55"/>
    <x v="0"/>
    <x v="1"/>
    <x v="0"/>
  </r>
  <r>
    <x v="23"/>
    <x v="410"/>
    <x v="1"/>
    <x v="2"/>
    <x v="21"/>
    <x v="21"/>
    <x v="0"/>
    <x v="5"/>
    <x v="55"/>
    <x v="0"/>
    <x v="1"/>
    <x v="0"/>
  </r>
  <r>
    <x v="23"/>
    <x v="411"/>
    <x v="2"/>
    <x v="2"/>
    <x v="22"/>
    <x v="22"/>
    <x v="0"/>
    <x v="5"/>
    <x v="55"/>
    <x v="0"/>
    <x v="1"/>
    <x v="0"/>
  </r>
  <r>
    <x v="23"/>
    <x v="412"/>
    <x v="2"/>
    <x v="2"/>
    <x v="0"/>
    <x v="0"/>
    <x v="0"/>
    <x v="5"/>
    <x v="55"/>
    <x v="0"/>
    <x v="1"/>
    <x v="0"/>
  </r>
  <r>
    <x v="23"/>
    <x v="413"/>
    <x v="1"/>
    <x v="2"/>
    <x v="5"/>
    <x v="5"/>
    <x v="0"/>
    <x v="6"/>
    <x v="56"/>
    <x v="0"/>
    <x v="1"/>
    <x v="0"/>
  </r>
  <r>
    <x v="23"/>
    <x v="414"/>
    <x v="1"/>
    <x v="2"/>
    <x v="2"/>
    <x v="2"/>
    <x v="0"/>
    <x v="6"/>
    <x v="56"/>
    <x v="0"/>
    <x v="1"/>
    <x v="0"/>
  </r>
  <r>
    <x v="23"/>
    <x v="415"/>
    <x v="2"/>
    <x v="2"/>
    <x v="0"/>
    <x v="0"/>
    <x v="0"/>
    <x v="6"/>
    <x v="56"/>
    <x v="0"/>
    <x v="1"/>
    <x v="0"/>
  </r>
  <r>
    <x v="23"/>
    <x v="416"/>
    <x v="2"/>
    <x v="2"/>
    <x v="127"/>
    <x v="127"/>
    <x v="0"/>
    <x v="6"/>
    <x v="56"/>
    <x v="0"/>
    <x v="1"/>
    <x v="0"/>
  </r>
  <r>
    <x v="23"/>
    <x v="417"/>
    <x v="1"/>
    <x v="2"/>
    <x v="16"/>
    <x v="16"/>
    <x v="0"/>
    <x v="6"/>
    <x v="56"/>
    <x v="0"/>
    <x v="1"/>
    <x v="0"/>
  </r>
  <r>
    <x v="23"/>
    <x v="418"/>
    <x v="1"/>
    <x v="2"/>
    <x v="6"/>
    <x v="6"/>
    <x v="0"/>
    <x v="6"/>
    <x v="56"/>
    <x v="0"/>
    <x v="1"/>
    <x v="0"/>
  </r>
  <r>
    <x v="23"/>
    <x v="419"/>
    <x v="1"/>
    <x v="2"/>
    <x v="7"/>
    <x v="7"/>
    <x v="0"/>
    <x v="6"/>
    <x v="56"/>
    <x v="0"/>
    <x v="1"/>
    <x v="0"/>
  </r>
  <r>
    <x v="23"/>
    <x v="420"/>
    <x v="1"/>
    <x v="2"/>
    <x v="7"/>
    <x v="7"/>
    <x v="0"/>
    <x v="6"/>
    <x v="56"/>
    <x v="0"/>
    <x v="1"/>
    <x v="0"/>
  </r>
  <r>
    <x v="23"/>
    <x v="419"/>
    <x v="1"/>
    <x v="2"/>
    <x v="7"/>
    <x v="7"/>
    <x v="0"/>
    <x v="6"/>
    <x v="56"/>
    <x v="0"/>
    <x v="1"/>
    <x v="0"/>
  </r>
  <r>
    <x v="23"/>
    <x v="421"/>
    <x v="8"/>
    <x v="2"/>
    <x v="24"/>
    <x v="24"/>
    <x v="0"/>
    <x v="6"/>
    <x v="56"/>
    <x v="0"/>
    <x v="1"/>
    <x v="0"/>
  </r>
  <r>
    <x v="23"/>
    <x v="422"/>
    <x v="1"/>
    <x v="2"/>
    <x v="2"/>
    <x v="2"/>
    <x v="0"/>
    <x v="7"/>
    <x v="51"/>
    <x v="0"/>
    <x v="1"/>
    <x v="0"/>
  </r>
  <r>
    <x v="23"/>
    <x v="423"/>
    <x v="1"/>
    <x v="2"/>
    <x v="16"/>
    <x v="16"/>
    <x v="0"/>
    <x v="7"/>
    <x v="57"/>
    <x v="0"/>
    <x v="1"/>
    <x v="0"/>
  </r>
  <r>
    <x v="23"/>
    <x v="424"/>
    <x v="2"/>
    <x v="2"/>
    <x v="0"/>
    <x v="0"/>
    <x v="0"/>
    <x v="7"/>
    <x v="57"/>
    <x v="0"/>
    <x v="1"/>
    <x v="0"/>
  </r>
  <r>
    <x v="23"/>
    <x v="425"/>
    <x v="5"/>
    <x v="2"/>
    <x v="23"/>
    <x v="23"/>
    <x v="0"/>
    <x v="7"/>
    <x v="57"/>
    <x v="0"/>
    <x v="1"/>
    <x v="0"/>
  </r>
  <r>
    <x v="23"/>
    <x v="390"/>
    <x v="2"/>
    <x v="2"/>
    <x v="22"/>
    <x v="22"/>
    <x v="0"/>
    <x v="7"/>
    <x v="57"/>
    <x v="0"/>
    <x v="1"/>
    <x v="0"/>
  </r>
  <r>
    <x v="23"/>
    <x v="426"/>
    <x v="1"/>
    <x v="2"/>
    <x v="18"/>
    <x v="18"/>
    <x v="0"/>
    <x v="7"/>
    <x v="57"/>
    <x v="0"/>
    <x v="1"/>
    <x v="0"/>
  </r>
  <r>
    <x v="23"/>
    <x v="427"/>
    <x v="11"/>
    <x v="0"/>
    <x v="128"/>
    <x v="128"/>
    <x v="0"/>
    <x v="10"/>
    <x v="0"/>
    <x v="0"/>
    <x v="0"/>
    <x v="0"/>
  </r>
  <r>
    <x v="24"/>
    <x v="428"/>
    <x v="16"/>
    <x v="7"/>
    <x v="129"/>
    <x v="129"/>
    <x v="1"/>
    <x v="11"/>
    <x v="0"/>
    <x v="1"/>
    <x v="2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9">
  <r>
    <x v="0"/>
    <x v="0"/>
    <x v="0"/>
    <x v="0"/>
    <x v="0"/>
    <x v="0"/>
    <x v="0"/>
    <x v="0"/>
    <x v="0"/>
  </r>
  <r>
    <x v="1"/>
    <x v="1"/>
    <x v="1"/>
    <x v="1"/>
    <x v="0"/>
    <x v="1"/>
    <x v="1"/>
    <x v="1"/>
    <x v="1"/>
  </r>
  <r>
    <x v="1"/>
    <x v="2"/>
    <x v="2"/>
    <x v="2"/>
    <x v="0"/>
    <x v="2"/>
    <x v="2"/>
    <x v="2"/>
    <x v="1"/>
  </r>
  <r>
    <x v="1"/>
    <x v="3"/>
    <x v="2"/>
    <x v="3"/>
    <x v="0"/>
    <x v="3"/>
    <x v="3"/>
    <x v="3"/>
    <x v="1"/>
  </r>
  <r>
    <x v="1"/>
    <x v="4"/>
    <x v="2"/>
    <x v="4"/>
    <x v="0"/>
    <x v="4"/>
    <x v="4"/>
    <x v="4"/>
    <x v="1"/>
  </r>
  <r>
    <x v="1"/>
    <x v="5"/>
    <x v="0"/>
    <x v="0"/>
    <x v="1"/>
    <x v="3"/>
    <x v="4"/>
    <x v="4"/>
    <x v="1"/>
  </r>
  <r>
    <x v="2"/>
    <x v="6"/>
    <x v="3"/>
    <x v="5"/>
    <x v="0"/>
    <x v="5"/>
    <x v="5"/>
    <x v="5"/>
    <x v="1"/>
  </r>
  <r>
    <x v="2"/>
    <x v="7"/>
    <x v="2"/>
    <x v="6"/>
    <x v="0"/>
    <x v="6"/>
    <x v="6"/>
    <x v="6"/>
    <x v="1"/>
  </r>
  <r>
    <x v="2"/>
    <x v="6"/>
    <x v="3"/>
    <x v="7"/>
    <x v="0"/>
    <x v="7"/>
    <x v="5"/>
    <x v="7"/>
    <x v="1"/>
  </r>
  <r>
    <x v="2"/>
    <x v="6"/>
    <x v="3"/>
    <x v="1"/>
    <x v="0"/>
    <x v="8"/>
    <x v="5"/>
    <x v="8"/>
    <x v="1"/>
  </r>
  <r>
    <x v="3"/>
    <x v="6"/>
    <x v="3"/>
    <x v="8"/>
    <x v="0"/>
    <x v="9"/>
    <x v="5"/>
    <x v="9"/>
    <x v="1"/>
  </r>
  <r>
    <x v="3"/>
    <x v="2"/>
    <x v="2"/>
    <x v="9"/>
    <x v="0"/>
    <x v="10"/>
    <x v="2"/>
    <x v="10"/>
    <x v="1"/>
  </r>
  <r>
    <x v="4"/>
    <x v="8"/>
    <x v="4"/>
    <x v="10"/>
    <x v="0"/>
    <x v="11"/>
    <x v="7"/>
    <x v="11"/>
    <x v="1"/>
  </r>
  <r>
    <x v="4"/>
    <x v="9"/>
    <x v="3"/>
    <x v="11"/>
    <x v="0"/>
    <x v="12"/>
    <x v="8"/>
    <x v="11"/>
    <x v="1"/>
  </r>
  <r>
    <x v="4"/>
    <x v="6"/>
    <x v="3"/>
    <x v="11"/>
    <x v="0"/>
    <x v="13"/>
    <x v="5"/>
    <x v="11"/>
    <x v="1"/>
  </r>
  <r>
    <x v="4"/>
    <x v="1"/>
    <x v="1"/>
    <x v="11"/>
    <x v="0"/>
    <x v="14"/>
    <x v="1"/>
    <x v="11"/>
    <x v="1"/>
  </r>
  <r>
    <x v="4"/>
    <x v="10"/>
    <x v="5"/>
    <x v="11"/>
    <x v="0"/>
    <x v="15"/>
    <x v="9"/>
    <x v="11"/>
    <x v="1"/>
  </r>
  <r>
    <x v="4"/>
    <x v="7"/>
    <x v="2"/>
    <x v="11"/>
    <x v="0"/>
    <x v="16"/>
    <x v="6"/>
    <x v="11"/>
    <x v="1"/>
  </r>
  <r>
    <x v="4"/>
    <x v="4"/>
    <x v="2"/>
    <x v="11"/>
    <x v="0"/>
    <x v="17"/>
    <x v="4"/>
    <x v="11"/>
    <x v="1"/>
  </r>
  <r>
    <x v="4"/>
    <x v="3"/>
    <x v="2"/>
    <x v="11"/>
    <x v="0"/>
    <x v="18"/>
    <x v="3"/>
    <x v="11"/>
    <x v="1"/>
  </r>
  <r>
    <x v="5"/>
    <x v="2"/>
    <x v="2"/>
    <x v="11"/>
    <x v="0"/>
    <x v="19"/>
    <x v="2"/>
    <x v="11"/>
    <x v="1"/>
  </r>
  <r>
    <x v="4"/>
    <x v="6"/>
    <x v="3"/>
    <x v="12"/>
    <x v="0"/>
    <x v="20"/>
    <x v="5"/>
    <x v="12"/>
    <x v="1"/>
  </r>
  <r>
    <x v="4"/>
    <x v="6"/>
    <x v="3"/>
    <x v="13"/>
    <x v="0"/>
    <x v="21"/>
    <x v="5"/>
    <x v="13"/>
    <x v="1"/>
  </r>
  <r>
    <x v="4"/>
    <x v="3"/>
    <x v="2"/>
    <x v="14"/>
    <x v="0"/>
    <x v="22"/>
    <x v="3"/>
    <x v="14"/>
    <x v="1"/>
  </r>
  <r>
    <x v="4"/>
    <x v="11"/>
    <x v="3"/>
    <x v="15"/>
    <x v="0"/>
    <x v="23"/>
    <x v="8"/>
    <x v="15"/>
    <x v="1"/>
  </r>
  <r>
    <x v="4"/>
    <x v="6"/>
    <x v="3"/>
    <x v="15"/>
    <x v="0"/>
    <x v="24"/>
    <x v="5"/>
    <x v="15"/>
    <x v="1"/>
  </r>
  <r>
    <x v="4"/>
    <x v="12"/>
    <x v="3"/>
    <x v="15"/>
    <x v="0"/>
    <x v="25"/>
    <x v="10"/>
    <x v="15"/>
    <x v="1"/>
  </r>
  <r>
    <x v="4"/>
    <x v="10"/>
    <x v="5"/>
    <x v="15"/>
    <x v="0"/>
    <x v="26"/>
    <x v="9"/>
    <x v="15"/>
    <x v="1"/>
  </r>
  <r>
    <x v="4"/>
    <x v="6"/>
    <x v="3"/>
    <x v="16"/>
    <x v="0"/>
    <x v="27"/>
    <x v="5"/>
    <x v="16"/>
    <x v="1"/>
  </r>
  <r>
    <x v="4"/>
    <x v="10"/>
    <x v="5"/>
    <x v="17"/>
    <x v="0"/>
    <x v="28"/>
    <x v="9"/>
    <x v="17"/>
    <x v="1"/>
  </r>
  <r>
    <x v="6"/>
    <x v="13"/>
    <x v="0"/>
    <x v="0"/>
    <x v="2"/>
    <x v="29"/>
    <x v="11"/>
    <x v="0"/>
    <x v="1"/>
  </r>
  <r>
    <x v="6"/>
    <x v="6"/>
    <x v="3"/>
    <x v="18"/>
    <x v="0"/>
    <x v="30"/>
    <x v="5"/>
    <x v="18"/>
    <x v="1"/>
  </r>
  <r>
    <x v="6"/>
    <x v="6"/>
    <x v="3"/>
    <x v="19"/>
    <x v="0"/>
    <x v="31"/>
    <x v="5"/>
    <x v="19"/>
    <x v="1"/>
  </r>
  <r>
    <x v="6"/>
    <x v="8"/>
    <x v="3"/>
    <x v="9"/>
    <x v="0"/>
    <x v="32"/>
    <x v="7"/>
    <x v="20"/>
    <x v="1"/>
  </r>
  <r>
    <x v="6"/>
    <x v="14"/>
    <x v="3"/>
    <x v="18"/>
    <x v="0"/>
    <x v="33"/>
    <x v="8"/>
    <x v="20"/>
    <x v="1"/>
  </r>
  <r>
    <x v="6"/>
    <x v="6"/>
    <x v="3"/>
    <x v="18"/>
    <x v="0"/>
    <x v="34"/>
    <x v="5"/>
    <x v="20"/>
    <x v="1"/>
  </r>
  <r>
    <x v="6"/>
    <x v="1"/>
    <x v="1"/>
    <x v="18"/>
    <x v="0"/>
    <x v="35"/>
    <x v="1"/>
    <x v="20"/>
    <x v="1"/>
  </r>
  <r>
    <x v="6"/>
    <x v="10"/>
    <x v="5"/>
    <x v="18"/>
    <x v="0"/>
    <x v="36"/>
    <x v="9"/>
    <x v="20"/>
    <x v="1"/>
  </r>
  <r>
    <x v="6"/>
    <x v="7"/>
    <x v="2"/>
    <x v="18"/>
    <x v="0"/>
    <x v="37"/>
    <x v="6"/>
    <x v="20"/>
    <x v="1"/>
  </r>
  <r>
    <x v="6"/>
    <x v="4"/>
    <x v="2"/>
    <x v="18"/>
    <x v="0"/>
    <x v="38"/>
    <x v="4"/>
    <x v="20"/>
    <x v="1"/>
  </r>
  <r>
    <x v="6"/>
    <x v="3"/>
    <x v="2"/>
    <x v="20"/>
    <x v="0"/>
    <x v="39"/>
    <x v="3"/>
    <x v="20"/>
    <x v="1"/>
  </r>
  <r>
    <x v="6"/>
    <x v="2"/>
    <x v="2"/>
    <x v="19"/>
    <x v="0"/>
    <x v="40"/>
    <x v="2"/>
    <x v="20"/>
    <x v="1"/>
  </r>
  <r>
    <x v="6"/>
    <x v="6"/>
    <x v="3"/>
    <x v="21"/>
    <x v="0"/>
    <x v="41"/>
    <x v="5"/>
    <x v="21"/>
    <x v="1"/>
  </r>
  <r>
    <x v="6"/>
    <x v="7"/>
    <x v="2"/>
    <x v="22"/>
    <x v="0"/>
    <x v="42"/>
    <x v="6"/>
    <x v="22"/>
    <x v="1"/>
  </r>
  <r>
    <x v="6"/>
    <x v="15"/>
    <x v="4"/>
    <x v="6"/>
    <x v="0"/>
    <x v="43"/>
    <x v="7"/>
    <x v="22"/>
    <x v="1"/>
  </r>
  <r>
    <x v="6"/>
    <x v="14"/>
    <x v="3"/>
    <x v="6"/>
    <x v="0"/>
    <x v="44"/>
    <x v="8"/>
    <x v="22"/>
    <x v="1"/>
  </r>
  <r>
    <x v="6"/>
    <x v="10"/>
    <x v="5"/>
    <x v="6"/>
    <x v="0"/>
    <x v="45"/>
    <x v="9"/>
    <x v="22"/>
    <x v="1"/>
  </r>
  <r>
    <x v="6"/>
    <x v="1"/>
    <x v="1"/>
    <x v="6"/>
    <x v="0"/>
    <x v="46"/>
    <x v="1"/>
    <x v="22"/>
    <x v="1"/>
  </r>
  <r>
    <x v="6"/>
    <x v="7"/>
    <x v="2"/>
    <x v="23"/>
    <x v="0"/>
    <x v="47"/>
    <x v="6"/>
    <x v="23"/>
    <x v="1"/>
  </r>
  <r>
    <x v="6"/>
    <x v="16"/>
    <x v="5"/>
    <x v="0"/>
    <x v="3"/>
    <x v="48"/>
    <x v="9"/>
    <x v="24"/>
    <x v="1"/>
  </r>
  <r>
    <x v="6"/>
    <x v="9"/>
    <x v="3"/>
    <x v="10"/>
    <x v="0"/>
    <x v="49"/>
    <x v="8"/>
    <x v="25"/>
    <x v="1"/>
  </r>
  <r>
    <x v="6"/>
    <x v="3"/>
    <x v="2"/>
    <x v="1"/>
    <x v="0"/>
    <x v="50"/>
    <x v="3"/>
    <x v="26"/>
    <x v="1"/>
  </r>
  <r>
    <x v="7"/>
    <x v="3"/>
    <x v="2"/>
    <x v="10"/>
    <x v="0"/>
    <x v="51"/>
    <x v="3"/>
    <x v="27"/>
    <x v="1"/>
  </r>
  <r>
    <x v="8"/>
    <x v="14"/>
    <x v="6"/>
    <x v="24"/>
    <x v="0"/>
    <x v="52"/>
    <x v="8"/>
    <x v="28"/>
    <x v="1"/>
  </r>
  <r>
    <x v="8"/>
    <x v="14"/>
    <x v="3"/>
    <x v="1"/>
    <x v="0"/>
    <x v="53"/>
    <x v="8"/>
    <x v="29"/>
    <x v="1"/>
  </r>
  <r>
    <x v="8"/>
    <x v="1"/>
    <x v="6"/>
    <x v="25"/>
    <x v="0"/>
    <x v="54"/>
    <x v="1"/>
    <x v="30"/>
    <x v="1"/>
  </r>
  <r>
    <x v="8"/>
    <x v="1"/>
    <x v="1"/>
    <x v="26"/>
    <x v="0"/>
    <x v="55"/>
    <x v="1"/>
    <x v="31"/>
    <x v="1"/>
  </r>
  <r>
    <x v="8"/>
    <x v="7"/>
    <x v="2"/>
    <x v="27"/>
    <x v="0"/>
    <x v="56"/>
    <x v="6"/>
    <x v="32"/>
    <x v="1"/>
  </r>
  <r>
    <x v="8"/>
    <x v="4"/>
    <x v="2"/>
    <x v="28"/>
    <x v="0"/>
    <x v="57"/>
    <x v="4"/>
    <x v="33"/>
    <x v="1"/>
  </r>
  <r>
    <x v="8"/>
    <x v="3"/>
    <x v="2"/>
    <x v="29"/>
    <x v="0"/>
    <x v="58"/>
    <x v="3"/>
    <x v="34"/>
    <x v="1"/>
  </r>
  <r>
    <x v="8"/>
    <x v="2"/>
    <x v="2"/>
    <x v="30"/>
    <x v="0"/>
    <x v="59"/>
    <x v="2"/>
    <x v="35"/>
    <x v="1"/>
  </r>
  <r>
    <x v="9"/>
    <x v="17"/>
    <x v="0"/>
    <x v="0"/>
    <x v="4"/>
    <x v="60"/>
    <x v="11"/>
    <x v="0"/>
    <x v="1"/>
  </r>
  <r>
    <x v="9"/>
    <x v="6"/>
    <x v="3"/>
    <x v="10"/>
    <x v="0"/>
    <x v="61"/>
    <x v="5"/>
    <x v="36"/>
    <x v="1"/>
  </r>
  <r>
    <x v="9"/>
    <x v="6"/>
    <x v="3"/>
    <x v="10"/>
    <x v="0"/>
    <x v="62"/>
    <x v="5"/>
    <x v="37"/>
    <x v="1"/>
  </r>
  <r>
    <x v="9"/>
    <x v="6"/>
    <x v="3"/>
    <x v="16"/>
    <x v="0"/>
    <x v="63"/>
    <x v="5"/>
    <x v="38"/>
    <x v="1"/>
  </r>
  <r>
    <x v="10"/>
    <x v="18"/>
    <x v="0"/>
    <x v="31"/>
    <x v="0"/>
    <x v="64"/>
    <x v="11"/>
    <x v="39"/>
    <x v="1"/>
  </r>
  <r>
    <x v="10"/>
    <x v="6"/>
    <x v="3"/>
    <x v="32"/>
    <x v="0"/>
    <x v="65"/>
    <x v="5"/>
    <x v="40"/>
    <x v="1"/>
  </r>
  <r>
    <x v="10"/>
    <x v="14"/>
    <x v="3"/>
    <x v="33"/>
    <x v="0"/>
    <x v="66"/>
    <x v="8"/>
    <x v="41"/>
    <x v="1"/>
  </r>
  <r>
    <x v="10"/>
    <x v="1"/>
    <x v="3"/>
    <x v="34"/>
    <x v="0"/>
    <x v="67"/>
    <x v="1"/>
    <x v="42"/>
    <x v="1"/>
  </r>
  <r>
    <x v="10"/>
    <x v="1"/>
    <x v="1"/>
    <x v="35"/>
    <x v="0"/>
    <x v="68"/>
    <x v="1"/>
    <x v="43"/>
    <x v="1"/>
  </r>
  <r>
    <x v="11"/>
    <x v="8"/>
    <x v="4"/>
    <x v="36"/>
    <x v="0"/>
    <x v="69"/>
    <x v="7"/>
    <x v="44"/>
    <x v="1"/>
  </r>
  <r>
    <x v="11"/>
    <x v="14"/>
    <x v="3"/>
    <x v="36"/>
    <x v="0"/>
    <x v="70"/>
    <x v="8"/>
    <x v="45"/>
    <x v="1"/>
  </r>
  <r>
    <x v="11"/>
    <x v="10"/>
    <x v="5"/>
    <x v="37"/>
    <x v="0"/>
    <x v="71"/>
    <x v="9"/>
    <x v="46"/>
    <x v="1"/>
  </r>
  <r>
    <x v="12"/>
    <x v="1"/>
    <x v="1"/>
    <x v="13"/>
    <x v="0"/>
    <x v="72"/>
    <x v="1"/>
    <x v="47"/>
    <x v="1"/>
  </r>
  <r>
    <x v="12"/>
    <x v="1"/>
    <x v="1"/>
    <x v="38"/>
    <x v="0"/>
    <x v="73"/>
    <x v="1"/>
    <x v="48"/>
    <x v="1"/>
  </r>
  <r>
    <x v="12"/>
    <x v="2"/>
    <x v="2"/>
    <x v="39"/>
    <x v="0"/>
    <x v="74"/>
    <x v="2"/>
    <x v="49"/>
    <x v="1"/>
  </r>
  <r>
    <x v="12"/>
    <x v="6"/>
    <x v="4"/>
    <x v="40"/>
    <x v="0"/>
    <x v="75"/>
    <x v="5"/>
    <x v="50"/>
    <x v="1"/>
  </r>
  <r>
    <x v="13"/>
    <x v="7"/>
    <x v="2"/>
    <x v="41"/>
    <x v="0"/>
    <x v="76"/>
    <x v="6"/>
    <x v="51"/>
    <x v="1"/>
  </r>
  <r>
    <x v="13"/>
    <x v="4"/>
    <x v="2"/>
    <x v="42"/>
    <x v="0"/>
    <x v="77"/>
    <x v="4"/>
    <x v="52"/>
    <x v="1"/>
  </r>
  <r>
    <x v="13"/>
    <x v="3"/>
    <x v="2"/>
    <x v="43"/>
    <x v="0"/>
    <x v="78"/>
    <x v="3"/>
    <x v="53"/>
    <x v="1"/>
  </r>
  <r>
    <x v="13"/>
    <x v="2"/>
    <x v="2"/>
    <x v="44"/>
    <x v="0"/>
    <x v="79"/>
    <x v="2"/>
    <x v="54"/>
    <x v="1"/>
  </r>
  <r>
    <x v="14"/>
    <x v="6"/>
    <x v="3"/>
    <x v="15"/>
    <x v="0"/>
    <x v="80"/>
    <x v="5"/>
    <x v="55"/>
    <x v="1"/>
  </r>
  <r>
    <x v="14"/>
    <x v="19"/>
    <x v="2"/>
    <x v="0"/>
    <x v="3"/>
    <x v="81"/>
    <x v="3"/>
    <x v="56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1"/>
    <x v="0"/>
    <x v="0"/>
    <x v="1"/>
  </r>
  <r>
    <x v="15"/>
    <x v="20"/>
    <x v="0"/>
    <x v="0"/>
    <x v="0"/>
    <x v="82"/>
    <x v="0"/>
    <x v="0"/>
    <x v="1"/>
  </r>
  <r>
    <x v="15"/>
    <x v="20"/>
    <x v="0"/>
    <x v="0"/>
    <x v="0"/>
    <x v="82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95">
  <r>
    <x v="0"/>
    <x v="0"/>
    <x v="0"/>
    <x v="0"/>
    <x v="0"/>
    <x v="0"/>
    <x v="0"/>
    <x v="0"/>
    <x v="0"/>
    <x v="0"/>
    <x v="0"/>
    <x v="0"/>
  </r>
  <r>
    <x v="0"/>
    <x v="1"/>
    <x v="0"/>
    <x v="1"/>
    <x v="1"/>
    <x v="1"/>
    <x v="0"/>
    <x v="1"/>
    <x v="0"/>
    <x v="0"/>
    <x v="0"/>
    <x v="0"/>
  </r>
  <r>
    <x v="0"/>
    <x v="0"/>
    <x v="0"/>
    <x v="2"/>
    <x v="0"/>
    <x v="0"/>
    <x v="0"/>
    <x v="2"/>
    <x v="0"/>
    <x v="0"/>
    <x v="1"/>
    <x v="0"/>
  </r>
  <r>
    <x v="0"/>
    <x v="0"/>
    <x v="0"/>
    <x v="3"/>
    <x v="0"/>
    <x v="0"/>
    <x v="0"/>
    <x v="3"/>
    <x v="0"/>
    <x v="0"/>
    <x v="0"/>
    <x v="0"/>
  </r>
  <r>
    <x v="0"/>
    <x v="0"/>
    <x v="0"/>
    <x v="0"/>
    <x v="0"/>
    <x v="0"/>
    <x v="0"/>
    <x v="4"/>
    <x v="0"/>
    <x v="0"/>
    <x v="2"/>
    <x v="0"/>
  </r>
  <r>
    <x v="0"/>
    <x v="0"/>
    <x v="0"/>
    <x v="4"/>
    <x v="2"/>
    <x v="2"/>
    <x v="0"/>
    <x v="5"/>
    <x v="0"/>
    <x v="0"/>
    <x v="0"/>
    <x v="0"/>
  </r>
  <r>
    <x v="0"/>
    <x v="0"/>
    <x v="0"/>
    <x v="2"/>
    <x v="0"/>
    <x v="0"/>
    <x v="0"/>
    <x v="6"/>
    <x v="0"/>
    <x v="0"/>
    <x v="1"/>
    <x v="0"/>
  </r>
  <r>
    <x v="0"/>
    <x v="0"/>
    <x v="0"/>
    <x v="2"/>
    <x v="0"/>
    <x v="0"/>
    <x v="0"/>
    <x v="7"/>
    <x v="0"/>
    <x v="0"/>
    <x v="1"/>
    <x v="0"/>
  </r>
  <r>
    <x v="1"/>
    <x v="0"/>
    <x v="0"/>
    <x v="2"/>
    <x v="0"/>
    <x v="0"/>
    <x v="0"/>
    <x v="8"/>
    <x v="0"/>
    <x v="0"/>
    <x v="1"/>
    <x v="0"/>
  </r>
  <r>
    <x v="1"/>
    <x v="2"/>
    <x v="1"/>
    <x v="4"/>
    <x v="3"/>
    <x v="3"/>
    <x v="0"/>
    <x v="5"/>
    <x v="1"/>
    <x v="0"/>
    <x v="2"/>
    <x v="0"/>
  </r>
  <r>
    <x v="2"/>
    <x v="3"/>
    <x v="1"/>
    <x v="4"/>
    <x v="4"/>
    <x v="4"/>
    <x v="0"/>
    <x v="5"/>
    <x v="1"/>
    <x v="0"/>
    <x v="2"/>
    <x v="0"/>
  </r>
  <r>
    <x v="2"/>
    <x v="4"/>
    <x v="1"/>
    <x v="0"/>
    <x v="5"/>
    <x v="5"/>
    <x v="0"/>
    <x v="0"/>
    <x v="2"/>
    <x v="0"/>
    <x v="2"/>
    <x v="0"/>
  </r>
  <r>
    <x v="3"/>
    <x v="5"/>
    <x v="1"/>
    <x v="0"/>
    <x v="5"/>
    <x v="5"/>
    <x v="0"/>
    <x v="0"/>
    <x v="2"/>
    <x v="0"/>
    <x v="2"/>
    <x v="0"/>
  </r>
  <r>
    <x v="3"/>
    <x v="6"/>
    <x v="1"/>
    <x v="0"/>
    <x v="6"/>
    <x v="6"/>
    <x v="0"/>
    <x v="4"/>
    <x v="3"/>
    <x v="0"/>
    <x v="2"/>
    <x v="0"/>
  </r>
  <r>
    <x v="4"/>
    <x v="7"/>
    <x v="1"/>
    <x v="0"/>
    <x v="6"/>
    <x v="6"/>
    <x v="0"/>
    <x v="4"/>
    <x v="3"/>
    <x v="0"/>
    <x v="2"/>
    <x v="0"/>
  </r>
  <r>
    <x v="5"/>
    <x v="8"/>
    <x v="2"/>
    <x v="0"/>
    <x v="7"/>
    <x v="7"/>
    <x v="0"/>
    <x v="9"/>
    <x v="4"/>
    <x v="0"/>
    <x v="2"/>
    <x v="0"/>
  </r>
  <r>
    <x v="5"/>
    <x v="9"/>
    <x v="0"/>
    <x v="0"/>
    <x v="5"/>
    <x v="5"/>
    <x v="0"/>
    <x v="0"/>
    <x v="5"/>
    <x v="0"/>
    <x v="2"/>
    <x v="0"/>
  </r>
  <r>
    <x v="5"/>
    <x v="9"/>
    <x v="0"/>
    <x v="1"/>
    <x v="2"/>
    <x v="2"/>
    <x v="0"/>
    <x v="1"/>
    <x v="5"/>
    <x v="0"/>
    <x v="2"/>
    <x v="0"/>
  </r>
  <r>
    <x v="5"/>
    <x v="9"/>
    <x v="0"/>
    <x v="2"/>
    <x v="5"/>
    <x v="5"/>
    <x v="0"/>
    <x v="2"/>
    <x v="5"/>
    <x v="0"/>
    <x v="1"/>
    <x v="0"/>
  </r>
  <r>
    <x v="5"/>
    <x v="9"/>
    <x v="0"/>
    <x v="3"/>
    <x v="5"/>
    <x v="5"/>
    <x v="0"/>
    <x v="3"/>
    <x v="5"/>
    <x v="0"/>
    <x v="2"/>
    <x v="0"/>
  </r>
  <r>
    <x v="5"/>
    <x v="9"/>
    <x v="0"/>
    <x v="0"/>
    <x v="5"/>
    <x v="5"/>
    <x v="0"/>
    <x v="4"/>
    <x v="5"/>
    <x v="0"/>
    <x v="2"/>
    <x v="0"/>
  </r>
  <r>
    <x v="5"/>
    <x v="6"/>
    <x v="1"/>
    <x v="0"/>
    <x v="6"/>
    <x v="6"/>
    <x v="0"/>
    <x v="4"/>
    <x v="6"/>
    <x v="0"/>
    <x v="2"/>
    <x v="0"/>
  </r>
  <r>
    <x v="5"/>
    <x v="10"/>
    <x v="1"/>
    <x v="0"/>
    <x v="5"/>
    <x v="5"/>
    <x v="0"/>
    <x v="4"/>
    <x v="6"/>
    <x v="0"/>
    <x v="2"/>
    <x v="0"/>
  </r>
  <r>
    <x v="5"/>
    <x v="11"/>
    <x v="1"/>
    <x v="0"/>
    <x v="5"/>
    <x v="5"/>
    <x v="0"/>
    <x v="4"/>
    <x v="6"/>
    <x v="0"/>
    <x v="2"/>
    <x v="0"/>
  </r>
  <r>
    <x v="5"/>
    <x v="12"/>
    <x v="3"/>
    <x v="0"/>
    <x v="8"/>
    <x v="8"/>
    <x v="0"/>
    <x v="4"/>
    <x v="7"/>
    <x v="0"/>
    <x v="2"/>
    <x v="0"/>
  </r>
  <r>
    <x v="5"/>
    <x v="13"/>
    <x v="3"/>
    <x v="0"/>
    <x v="9"/>
    <x v="9"/>
    <x v="0"/>
    <x v="4"/>
    <x v="7"/>
    <x v="0"/>
    <x v="2"/>
    <x v="0"/>
  </r>
  <r>
    <x v="5"/>
    <x v="14"/>
    <x v="3"/>
    <x v="0"/>
    <x v="10"/>
    <x v="10"/>
    <x v="0"/>
    <x v="4"/>
    <x v="7"/>
    <x v="0"/>
    <x v="2"/>
    <x v="0"/>
  </r>
  <r>
    <x v="5"/>
    <x v="15"/>
    <x v="3"/>
    <x v="0"/>
    <x v="11"/>
    <x v="11"/>
    <x v="0"/>
    <x v="4"/>
    <x v="7"/>
    <x v="0"/>
    <x v="2"/>
    <x v="0"/>
  </r>
  <r>
    <x v="5"/>
    <x v="16"/>
    <x v="3"/>
    <x v="0"/>
    <x v="12"/>
    <x v="12"/>
    <x v="0"/>
    <x v="4"/>
    <x v="7"/>
    <x v="0"/>
    <x v="2"/>
    <x v="0"/>
  </r>
  <r>
    <x v="5"/>
    <x v="17"/>
    <x v="3"/>
    <x v="0"/>
    <x v="13"/>
    <x v="13"/>
    <x v="0"/>
    <x v="4"/>
    <x v="7"/>
    <x v="0"/>
    <x v="2"/>
    <x v="0"/>
  </r>
  <r>
    <x v="5"/>
    <x v="18"/>
    <x v="3"/>
    <x v="0"/>
    <x v="13"/>
    <x v="13"/>
    <x v="0"/>
    <x v="4"/>
    <x v="7"/>
    <x v="0"/>
    <x v="2"/>
    <x v="0"/>
  </r>
  <r>
    <x v="5"/>
    <x v="19"/>
    <x v="3"/>
    <x v="0"/>
    <x v="14"/>
    <x v="14"/>
    <x v="0"/>
    <x v="4"/>
    <x v="7"/>
    <x v="0"/>
    <x v="2"/>
    <x v="0"/>
  </r>
  <r>
    <x v="5"/>
    <x v="20"/>
    <x v="3"/>
    <x v="0"/>
    <x v="15"/>
    <x v="15"/>
    <x v="0"/>
    <x v="4"/>
    <x v="7"/>
    <x v="0"/>
    <x v="2"/>
    <x v="0"/>
  </r>
  <r>
    <x v="5"/>
    <x v="21"/>
    <x v="3"/>
    <x v="0"/>
    <x v="6"/>
    <x v="6"/>
    <x v="0"/>
    <x v="4"/>
    <x v="7"/>
    <x v="0"/>
    <x v="2"/>
    <x v="0"/>
  </r>
  <r>
    <x v="5"/>
    <x v="22"/>
    <x v="3"/>
    <x v="0"/>
    <x v="11"/>
    <x v="11"/>
    <x v="0"/>
    <x v="4"/>
    <x v="7"/>
    <x v="0"/>
    <x v="2"/>
    <x v="0"/>
  </r>
  <r>
    <x v="5"/>
    <x v="23"/>
    <x v="3"/>
    <x v="0"/>
    <x v="11"/>
    <x v="11"/>
    <x v="0"/>
    <x v="4"/>
    <x v="7"/>
    <x v="0"/>
    <x v="2"/>
    <x v="0"/>
  </r>
  <r>
    <x v="5"/>
    <x v="24"/>
    <x v="3"/>
    <x v="0"/>
    <x v="8"/>
    <x v="8"/>
    <x v="0"/>
    <x v="4"/>
    <x v="7"/>
    <x v="0"/>
    <x v="2"/>
    <x v="0"/>
  </r>
  <r>
    <x v="5"/>
    <x v="25"/>
    <x v="3"/>
    <x v="0"/>
    <x v="16"/>
    <x v="16"/>
    <x v="0"/>
    <x v="4"/>
    <x v="7"/>
    <x v="0"/>
    <x v="2"/>
    <x v="0"/>
  </r>
  <r>
    <x v="5"/>
    <x v="26"/>
    <x v="3"/>
    <x v="0"/>
    <x v="13"/>
    <x v="13"/>
    <x v="0"/>
    <x v="4"/>
    <x v="7"/>
    <x v="0"/>
    <x v="2"/>
    <x v="0"/>
  </r>
  <r>
    <x v="5"/>
    <x v="27"/>
    <x v="3"/>
    <x v="0"/>
    <x v="17"/>
    <x v="17"/>
    <x v="0"/>
    <x v="4"/>
    <x v="7"/>
    <x v="0"/>
    <x v="2"/>
    <x v="0"/>
  </r>
  <r>
    <x v="5"/>
    <x v="28"/>
    <x v="3"/>
    <x v="0"/>
    <x v="18"/>
    <x v="18"/>
    <x v="0"/>
    <x v="4"/>
    <x v="7"/>
    <x v="0"/>
    <x v="2"/>
    <x v="0"/>
  </r>
  <r>
    <x v="5"/>
    <x v="27"/>
    <x v="3"/>
    <x v="0"/>
    <x v="17"/>
    <x v="17"/>
    <x v="0"/>
    <x v="4"/>
    <x v="7"/>
    <x v="0"/>
    <x v="2"/>
    <x v="0"/>
  </r>
  <r>
    <x v="5"/>
    <x v="29"/>
    <x v="3"/>
    <x v="0"/>
    <x v="19"/>
    <x v="19"/>
    <x v="0"/>
    <x v="4"/>
    <x v="7"/>
    <x v="0"/>
    <x v="2"/>
    <x v="0"/>
  </r>
  <r>
    <x v="5"/>
    <x v="30"/>
    <x v="3"/>
    <x v="0"/>
    <x v="20"/>
    <x v="20"/>
    <x v="0"/>
    <x v="4"/>
    <x v="7"/>
    <x v="0"/>
    <x v="2"/>
    <x v="0"/>
  </r>
  <r>
    <x v="5"/>
    <x v="31"/>
    <x v="3"/>
    <x v="0"/>
    <x v="18"/>
    <x v="18"/>
    <x v="0"/>
    <x v="4"/>
    <x v="7"/>
    <x v="0"/>
    <x v="2"/>
    <x v="0"/>
  </r>
  <r>
    <x v="5"/>
    <x v="30"/>
    <x v="3"/>
    <x v="0"/>
    <x v="21"/>
    <x v="21"/>
    <x v="0"/>
    <x v="4"/>
    <x v="7"/>
    <x v="0"/>
    <x v="2"/>
    <x v="0"/>
  </r>
  <r>
    <x v="5"/>
    <x v="32"/>
    <x v="3"/>
    <x v="0"/>
    <x v="15"/>
    <x v="15"/>
    <x v="0"/>
    <x v="4"/>
    <x v="7"/>
    <x v="0"/>
    <x v="2"/>
    <x v="0"/>
  </r>
  <r>
    <x v="5"/>
    <x v="33"/>
    <x v="1"/>
    <x v="0"/>
    <x v="18"/>
    <x v="18"/>
    <x v="0"/>
    <x v="4"/>
    <x v="8"/>
    <x v="0"/>
    <x v="2"/>
    <x v="0"/>
  </r>
  <r>
    <x v="5"/>
    <x v="34"/>
    <x v="1"/>
    <x v="0"/>
    <x v="18"/>
    <x v="18"/>
    <x v="0"/>
    <x v="4"/>
    <x v="8"/>
    <x v="0"/>
    <x v="2"/>
    <x v="0"/>
  </r>
  <r>
    <x v="5"/>
    <x v="9"/>
    <x v="0"/>
    <x v="4"/>
    <x v="5"/>
    <x v="5"/>
    <x v="0"/>
    <x v="5"/>
    <x v="5"/>
    <x v="0"/>
    <x v="2"/>
    <x v="0"/>
  </r>
  <r>
    <x v="5"/>
    <x v="9"/>
    <x v="0"/>
    <x v="2"/>
    <x v="5"/>
    <x v="5"/>
    <x v="0"/>
    <x v="6"/>
    <x v="5"/>
    <x v="0"/>
    <x v="1"/>
    <x v="0"/>
  </r>
  <r>
    <x v="5"/>
    <x v="9"/>
    <x v="0"/>
    <x v="2"/>
    <x v="5"/>
    <x v="5"/>
    <x v="0"/>
    <x v="7"/>
    <x v="5"/>
    <x v="0"/>
    <x v="1"/>
    <x v="0"/>
  </r>
  <r>
    <x v="6"/>
    <x v="9"/>
    <x v="0"/>
    <x v="2"/>
    <x v="5"/>
    <x v="5"/>
    <x v="0"/>
    <x v="8"/>
    <x v="5"/>
    <x v="0"/>
    <x v="1"/>
    <x v="0"/>
  </r>
  <r>
    <x v="6"/>
    <x v="35"/>
    <x v="0"/>
    <x v="0"/>
    <x v="5"/>
    <x v="5"/>
    <x v="0"/>
    <x v="0"/>
    <x v="9"/>
    <x v="0"/>
    <x v="2"/>
    <x v="0"/>
  </r>
  <r>
    <x v="6"/>
    <x v="35"/>
    <x v="0"/>
    <x v="1"/>
    <x v="5"/>
    <x v="5"/>
    <x v="0"/>
    <x v="1"/>
    <x v="9"/>
    <x v="0"/>
    <x v="0"/>
    <x v="0"/>
  </r>
  <r>
    <x v="6"/>
    <x v="35"/>
    <x v="0"/>
    <x v="2"/>
    <x v="5"/>
    <x v="5"/>
    <x v="0"/>
    <x v="2"/>
    <x v="9"/>
    <x v="0"/>
    <x v="1"/>
    <x v="0"/>
  </r>
  <r>
    <x v="6"/>
    <x v="35"/>
    <x v="0"/>
    <x v="3"/>
    <x v="5"/>
    <x v="5"/>
    <x v="0"/>
    <x v="3"/>
    <x v="9"/>
    <x v="0"/>
    <x v="2"/>
    <x v="0"/>
  </r>
  <r>
    <x v="6"/>
    <x v="35"/>
    <x v="0"/>
    <x v="0"/>
    <x v="5"/>
    <x v="5"/>
    <x v="0"/>
    <x v="4"/>
    <x v="9"/>
    <x v="0"/>
    <x v="2"/>
    <x v="0"/>
  </r>
  <r>
    <x v="6"/>
    <x v="33"/>
    <x v="1"/>
    <x v="0"/>
    <x v="18"/>
    <x v="18"/>
    <x v="0"/>
    <x v="4"/>
    <x v="10"/>
    <x v="0"/>
    <x v="2"/>
    <x v="0"/>
  </r>
  <r>
    <x v="6"/>
    <x v="34"/>
    <x v="1"/>
    <x v="0"/>
    <x v="18"/>
    <x v="18"/>
    <x v="0"/>
    <x v="4"/>
    <x v="10"/>
    <x v="0"/>
    <x v="2"/>
    <x v="0"/>
  </r>
  <r>
    <x v="6"/>
    <x v="35"/>
    <x v="0"/>
    <x v="4"/>
    <x v="5"/>
    <x v="5"/>
    <x v="0"/>
    <x v="5"/>
    <x v="9"/>
    <x v="0"/>
    <x v="0"/>
    <x v="0"/>
  </r>
  <r>
    <x v="6"/>
    <x v="35"/>
    <x v="0"/>
    <x v="2"/>
    <x v="5"/>
    <x v="5"/>
    <x v="0"/>
    <x v="6"/>
    <x v="9"/>
    <x v="0"/>
    <x v="1"/>
    <x v="0"/>
  </r>
  <r>
    <x v="6"/>
    <x v="35"/>
    <x v="0"/>
    <x v="2"/>
    <x v="5"/>
    <x v="5"/>
    <x v="0"/>
    <x v="7"/>
    <x v="9"/>
    <x v="0"/>
    <x v="1"/>
    <x v="0"/>
  </r>
  <r>
    <x v="7"/>
    <x v="35"/>
    <x v="0"/>
    <x v="2"/>
    <x v="5"/>
    <x v="5"/>
    <x v="0"/>
    <x v="8"/>
    <x v="9"/>
    <x v="0"/>
    <x v="1"/>
    <x v="0"/>
  </r>
  <r>
    <x v="7"/>
    <x v="4"/>
    <x v="1"/>
    <x v="0"/>
    <x v="5"/>
    <x v="5"/>
    <x v="0"/>
    <x v="0"/>
    <x v="11"/>
    <x v="0"/>
    <x v="2"/>
    <x v="0"/>
  </r>
  <r>
    <x v="7"/>
    <x v="5"/>
    <x v="1"/>
    <x v="0"/>
    <x v="5"/>
    <x v="5"/>
    <x v="0"/>
    <x v="0"/>
    <x v="11"/>
    <x v="0"/>
    <x v="2"/>
    <x v="0"/>
  </r>
  <r>
    <x v="8"/>
    <x v="36"/>
    <x v="4"/>
    <x v="0"/>
    <x v="22"/>
    <x v="22"/>
    <x v="0"/>
    <x v="9"/>
    <x v="0"/>
    <x v="0"/>
    <x v="2"/>
    <x v="0"/>
  </r>
  <r>
    <x v="9"/>
    <x v="37"/>
    <x v="1"/>
    <x v="0"/>
    <x v="18"/>
    <x v="23"/>
    <x v="1"/>
    <x v="0"/>
    <x v="12"/>
    <x v="0"/>
    <x v="0"/>
    <x v="0"/>
  </r>
  <r>
    <x v="9"/>
    <x v="38"/>
    <x v="1"/>
    <x v="0"/>
    <x v="11"/>
    <x v="24"/>
    <x v="1"/>
    <x v="0"/>
    <x v="12"/>
    <x v="0"/>
    <x v="0"/>
    <x v="0"/>
  </r>
  <r>
    <x v="9"/>
    <x v="39"/>
    <x v="1"/>
    <x v="0"/>
    <x v="23"/>
    <x v="25"/>
    <x v="1"/>
    <x v="0"/>
    <x v="13"/>
    <x v="0"/>
    <x v="0"/>
    <x v="0"/>
  </r>
  <r>
    <x v="9"/>
    <x v="38"/>
    <x v="1"/>
    <x v="0"/>
    <x v="23"/>
    <x v="25"/>
    <x v="1"/>
    <x v="0"/>
    <x v="13"/>
    <x v="0"/>
    <x v="0"/>
    <x v="0"/>
  </r>
  <r>
    <x v="9"/>
    <x v="40"/>
    <x v="0"/>
    <x v="0"/>
    <x v="5"/>
    <x v="26"/>
    <x v="1"/>
    <x v="0"/>
    <x v="14"/>
    <x v="0"/>
    <x v="0"/>
    <x v="0"/>
  </r>
  <r>
    <x v="9"/>
    <x v="40"/>
    <x v="0"/>
    <x v="1"/>
    <x v="5"/>
    <x v="26"/>
    <x v="1"/>
    <x v="1"/>
    <x v="14"/>
    <x v="0"/>
    <x v="0"/>
    <x v="0"/>
  </r>
  <r>
    <x v="9"/>
    <x v="40"/>
    <x v="0"/>
    <x v="2"/>
    <x v="5"/>
    <x v="26"/>
    <x v="1"/>
    <x v="2"/>
    <x v="14"/>
    <x v="0"/>
    <x v="1"/>
    <x v="0"/>
  </r>
  <r>
    <x v="9"/>
    <x v="40"/>
    <x v="0"/>
    <x v="3"/>
    <x v="5"/>
    <x v="26"/>
    <x v="1"/>
    <x v="3"/>
    <x v="14"/>
    <x v="0"/>
    <x v="0"/>
    <x v="0"/>
  </r>
  <r>
    <x v="9"/>
    <x v="41"/>
    <x v="1"/>
    <x v="0"/>
    <x v="18"/>
    <x v="23"/>
    <x v="1"/>
    <x v="4"/>
    <x v="15"/>
    <x v="0"/>
    <x v="0"/>
    <x v="0"/>
  </r>
  <r>
    <x v="9"/>
    <x v="42"/>
    <x v="1"/>
    <x v="0"/>
    <x v="18"/>
    <x v="23"/>
    <x v="1"/>
    <x v="4"/>
    <x v="15"/>
    <x v="0"/>
    <x v="0"/>
    <x v="0"/>
  </r>
  <r>
    <x v="9"/>
    <x v="43"/>
    <x v="2"/>
    <x v="0"/>
    <x v="2"/>
    <x v="27"/>
    <x v="1"/>
    <x v="4"/>
    <x v="16"/>
    <x v="0"/>
    <x v="0"/>
    <x v="0"/>
  </r>
  <r>
    <x v="9"/>
    <x v="40"/>
    <x v="0"/>
    <x v="0"/>
    <x v="5"/>
    <x v="26"/>
    <x v="1"/>
    <x v="4"/>
    <x v="14"/>
    <x v="0"/>
    <x v="0"/>
    <x v="0"/>
  </r>
  <r>
    <x v="9"/>
    <x v="40"/>
    <x v="0"/>
    <x v="2"/>
    <x v="5"/>
    <x v="26"/>
    <x v="1"/>
    <x v="6"/>
    <x v="14"/>
    <x v="0"/>
    <x v="1"/>
    <x v="0"/>
  </r>
  <r>
    <x v="9"/>
    <x v="40"/>
    <x v="0"/>
    <x v="2"/>
    <x v="5"/>
    <x v="26"/>
    <x v="1"/>
    <x v="7"/>
    <x v="14"/>
    <x v="0"/>
    <x v="1"/>
    <x v="0"/>
  </r>
  <r>
    <x v="9"/>
    <x v="40"/>
    <x v="0"/>
    <x v="2"/>
    <x v="5"/>
    <x v="26"/>
    <x v="1"/>
    <x v="8"/>
    <x v="14"/>
    <x v="0"/>
    <x v="1"/>
    <x v="0"/>
  </r>
  <r>
    <x v="9"/>
    <x v="40"/>
    <x v="0"/>
    <x v="4"/>
    <x v="5"/>
    <x v="26"/>
    <x v="1"/>
    <x v="5"/>
    <x v="14"/>
    <x v="0"/>
    <x v="0"/>
    <x v="0"/>
  </r>
  <r>
    <x v="10"/>
    <x v="44"/>
    <x v="5"/>
    <x v="0"/>
    <x v="5"/>
    <x v="26"/>
    <x v="1"/>
    <x v="4"/>
    <x v="17"/>
    <x v="0"/>
    <x v="0"/>
    <x v="0"/>
  </r>
  <r>
    <x v="10"/>
    <x v="45"/>
    <x v="1"/>
    <x v="2"/>
    <x v="5"/>
    <x v="26"/>
    <x v="1"/>
    <x v="7"/>
    <x v="18"/>
    <x v="0"/>
    <x v="1"/>
    <x v="0"/>
  </r>
  <r>
    <x v="10"/>
    <x v="46"/>
    <x v="6"/>
    <x v="2"/>
    <x v="5"/>
    <x v="26"/>
    <x v="1"/>
    <x v="7"/>
    <x v="18"/>
    <x v="0"/>
    <x v="1"/>
    <x v="0"/>
  </r>
  <r>
    <x v="10"/>
    <x v="47"/>
    <x v="1"/>
    <x v="2"/>
    <x v="11"/>
    <x v="24"/>
    <x v="1"/>
    <x v="7"/>
    <x v="18"/>
    <x v="0"/>
    <x v="1"/>
    <x v="0"/>
  </r>
  <r>
    <x v="10"/>
    <x v="48"/>
    <x v="1"/>
    <x v="2"/>
    <x v="17"/>
    <x v="28"/>
    <x v="1"/>
    <x v="7"/>
    <x v="18"/>
    <x v="0"/>
    <x v="1"/>
    <x v="0"/>
  </r>
  <r>
    <x v="10"/>
    <x v="49"/>
    <x v="1"/>
    <x v="2"/>
    <x v="17"/>
    <x v="28"/>
    <x v="1"/>
    <x v="7"/>
    <x v="18"/>
    <x v="0"/>
    <x v="1"/>
    <x v="0"/>
  </r>
  <r>
    <x v="10"/>
    <x v="50"/>
    <x v="1"/>
    <x v="2"/>
    <x v="17"/>
    <x v="28"/>
    <x v="1"/>
    <x v="7"/>
    <x v="18"/>
    <x v="0"/>
    <x v="1"/>
    <x v="0"/>
  </r>
  <r>
    <x v="10"/>
    <x v="51"/>
    <x v="1"/>
    <x v="2"/>
    <x v="17"/>
    <x v="28"/>
    <x v="1"/>
    <x v="7"/>
    <x v="18"/>
    <x v="0"/>
    <x v="1"/>
    <x v="0"/>
  </r>
  <r>
    <x v="10"/>
    <x v="52"/>
    <x v="1"/>
    <x v="2"/>
    <x v="6"/>
    <x v="29"/>
    <x v="1"/>
    <x v="7"/>
    <x v="18"/>
    <x v="0"/>
    <x v="1"/>
    <x v="0"/>
  </r>
  <r>
    <x v="10"/>
    <x v="53"/>
    <x v="1"/>
    <x v="2"/>
    <x v="24"/>
    <x v="30"/>
    <x v="1"/>
    <x v="7"/>
    <x v="18"/>
    <x v="0"/>
    <x v="1"/>
    <x v="0"/>
  </r>
  <r>
    <x v="10"/>
    <x v="54"/>
    <x v="1"/>
    <x v="2"/>
    <x v="24"/>
    <x v="30"/>
    <x v="1"/>
    <x v="7"/>
    <x v="18"/>
    <x v="0"/>
    <x v="1"/>
    <x v="0"/>
  </r>
  <r>
    <x v="10"/>
    <x v="55"/>
    <x v="1"/>
    <x v="2"/>
    <x v="6"/>
    <x v="29"/>
    <x v="1"/>
    <x v="7"/>
    <x v="18"/>
    <x v="0"/>
    <x v="1"/>
    <x v="0"/>
  </r>
  <r>
    <x v="10"/>
    <x v="56"/>
    <x v="1"/>
    <x v="2"/>
    <x v="17"/>
    <x v="28"/>
    <x v="1"/>
    <x v="7"/>
    <x v="18"/>
    <x v="0"/>
    <x v="1"/>
    <x v="0"/>
  </r>
  <r>
    <x v="10"/>
    <x v="57"/>
    <x v="1"/>
    <x v="2"/>
    <x v="11"/>
    <x v="24"/>
    <x v="1"/>
    <x v="7"/>
    <x v="18"/>
    <x v="0"/>
    <x v="1"/>
    <x v="0"/>
  </r>
  <r>
    <x v="10"/>
    <x v="58"/>
    <x v="1"/>
    <x v="2"/>
    <x v="25"/>
    <x v="31"/>
    <x v="1"/>
    <x v="7"/>
    <x v="18"/>
    <x v="0"/>
    <x v="1"/>
    <x v="0"/>
  </r>
  <r>
    <x v="10"/>
    <x v="59"/>
    <x v="7"/>
    <x v="2"/>
    <x v="26"/>
    <x v="32"/>
    <x v="1"/>
    <x v="7"/>
    <x v="18"/>
    <x v="0"/>
    <x v="1"/>
    <x v="0"/>
  </r>
  <r>
    <x v="10"/>
    <x v="60"/>
    <x v="1"/>
    <x v="2"/>
    <x v="27"/>
    <x v="33"/>
    <x v="1"/>
    <x v="8"/>
    <x v="19"/>
    <x v="0"/>
    <x v="1"/>
    <x v="0"/>
  </r>
  <r>
    <x v="10"/>
    <x v="61"/>
    <x v="8"/>
    <x v="2"/>
    <x v="28"/>
    <x v="34"/>
    <x v="1"/>
    <x v="8"/>
    <x v="19"/>
    <x v="0"/>
    <x v="1"/>
    <x v="0"/>
  </r>
  <r>
    <x v="10"/>
    <x v="62"/>
    <x v="6"/>
    <x v="2"/>
    <x v="5"/>
    <x v="26"/>
    <x v="1"/>
    <x v="8"/>
    <x v="19"/>
    <x v="0"/>
    <x v="1"/>
    <x v="0"/>
  </r>
  <r>
    <x v="10"/>
    <x v="63"/>
    <x v="6"/>
    <x v="2"/>
    <x v="4"/>
    <x v="35"/>
    <x v="1"/>
    <x v="8"/>
    <x v="19"/>
    <x v="0"/>
    <x v="1"/>
    <x v="0"/>
  </r>
  <r>
    <x v="10"/>
    <x v="64"/>
    <x v="1"/>
    <x v="2"/>
    <x v="23"/>
    <x v="25"/>
    <x v="1"/>
    <x v="8"/>
    <x v="19"/>
    <x v="0"/>
    <x v="1"/>
    <x v="0"/>
  </r>
  <r>
    <x v="10"/>
    <x v="65"/>
    <x v="7"/>
    <x v="2"/>
    <x v="6"/>
    <x v="29"/>
    <x v="1"/>
    <x v="8"/>
    <x v="19"/>
    <x v="0"/>
    <x v="1"/>
    <x v="0"/>
  </r>
  <r>
    <x v="11"/>
    <x v="66"/>
    <x v="1"/>
    <x v="2"/>
    <x v="27"/>
    <x v="33"/>
    <x v="1"/>
    <x v="2"/>
    <x v="20"/>
    <x v="0"/>
    <x v="1"/>
    <x v="0"/>
  </r>
  <r>
    <x v="11"/>
    <x v="67"/>
    <x v="8"/>
    <x v="2"/>
    <x v="29"/>
    <x v="36"/>
    <x v="1"/>
    <x v="2"/>
    <x v="20"/>
    <x v="0"/>
    <x v="1"/>
    <x v="0"/>
  </r>
  <r>
    <x v="11"/>
    <x v="68"/>
    <x v="1"/>
    <x v="2"/>
    <x v="23"/>
    <x v="25"/>
    <x v="1"/>
    <x v="2"/>
    <x v="20"/>
    <x v="0"/>
    <x v="1"/>
    <x v="0"/>
  </r>
  <r>
    <x v="11"/>
    <x v="69"/>
    <x v="6"/>
    <x v="2"/>
    <x v="4"/>
    <x v="35"/>
    <x v="1"/>
    <x v="2"/>
    <x v="20"/>
    <x v="0"/>
    <x v="1"/>
    <x v="0"/>
  </r>
  <r>
    <x v="11"/>
    <x v="70"/>
    <x v="6"/>
    <x v="2"/>
    <x v="5"/>
    <x v="26"/>
    <x v="1"/>
    <x v="2"/>
    <x v="20"/>
    <x v="0"/>
    <x v="1"/>
    <x v="0"/>
  </r>
  <r>
    <x v="11"/>
    <x v="71"/>
    <x v="1"/>
    <x v="2"/>
    <x v="17"/>
    <x v="28"/>
    <x v="1"/>
    <x v="2"/>
    <x v="20"/>
    <x v="0"/>
    <x v="1"/>
    <x v="0"/>
  </r>
  <r>
    <x v="11"/>
    <x v="72"/>
    <x v="1"/>
    <x v="2"/>
    <x v="17"/>
    <x v="28"/>
    <x v="1"/>
    <x v="2"/>
    <x v="20"/>
    <x v="0"/>
    <x v="1"/>
    <x v="0"/>
  </r>
  <r>
    <x v="11"/>
    <x v="73"/>
    <x v="7"/>
    <x v="2"/>
    <x v="5"/>
    <x v="26"/>
    <x v="1"/>
    <x v="2"/>
    <x v="20"/>
    <x v="0"/>
    <x v="1"/>
    <x v="0"/>
  </r>
  <r>
    <x v="11"/>
    <x v="74"/>
    <x v="1"/>
    <x v="2"/>
    <x v="5"/>
    <x v="26"/>
    <x v="1"/>
    <x v="2"/>
    <x v="20"/>
    <x v="0"/>
    <x v="1"/>
    <x v="0"/>
  </r>
  <r>
    <x v="11"/>
    <x v="75"/>
    <x v="1"/>
    <x v="2"/>
    <x v="17"/>
    <x v="28"/>
    <x v="1"/>
    <x v="2"/>
    <x v="20"/>
    <x v="0"/>
    <x v="1"/>
    <x v="0"/>
  </r>
  <r>
    <x v="11"/>
    <x v="76"/>
    <x v="1"/>
    <x v="2"/>
    <x v="17"/>
    <x v="28"/>
    <x v="1"/>
    <x v="2"/>
    <x v="20"/>
    <x v="0"/>
    <x v="1"/>
    <x v="0"/>
  </r>
  <r>
    <x v="11"/>
    <x v="77"/>
    <x v="1"/>
    <x v="2"/>
    <x v="17"/>
    <x v="28"/>
    <x v="1"/>
    <x v="2"/>
    <x v="20"/>
    <x v="0"/>
    <x v="1"/>
    <x v="0"/>
  </r>
  <r>
    <x v="11"/>
    <x v="78"/>
    <x v="1"/>
    <x v="2"/>
    <x v="17"/>
    <x v="28"/>
    <x v="1"/>
    <x v="2"/>
    <x v="20"/>
    <x v="0"/>
    <x v="1"/>
    <x v="0"/>
  </r>
  <r>
    <x v="11"/>
    <x v="79"/>
    <x v="1"/>
    <x v="2"/>
    <x v="30"/>
    <x v="37"/>
    <x v="1"/>
    <x v="6"/>
    <x v="21"/>
    <x v="0"/>
    <x v="1"/>
    <x v="0"/>
  </r>
  <r>
    <x v="11"/>
    <x v="80"/>
    <x v="1"/>
    <x v="2"/>
    <x v="30"/>
    <x v="37"/>
    <x v="1"/>
    <x v="6"/>
    <x v="21"/>
    <x v="0"/>
    <x v="1"/>
    <x v="0"/>
  </r>
  <r>
    <x v="11"/>
    <x v="81"/>
    <x v="7"/>
    <x v="2"/>
    <x v="23"/>
    <x v="25"/>
    <x v="1"/>
    <x v="6"/>
    <x v="21"/>
    <x v="0"/>
    <x v="1"/>
    <x v="0"/>
  </r>
  <r>
    <x v="11"/>
    <x v="63"/>
    <x v="6"/>
    <x v="2"/>
    <x v="4"/>
    <x v="35"/>
    <x v="1"/>
    <x v="8"/>
    <x v="19"/>
    <x v="0"/>
    <x v="1"/>
    <x v="0"/>
  </r>
  <r>
    <x v="11"/>
    <x v="82"/>
    <x v="6"/>
    <x v="2"/>
    <x v="5"/>
    <x v="26"/>
    <x v="1"/>
    <x v="8"/>
    <x v="19"/>
    <x v="0"/>
    <x v="1"/>
    <x v="0"/>
  </r>
  <r>
    <x v="11"/>
    <x v="83"/>
    <x v="1"/>
    <x v="2"/>
    <x v="23"/>
    <x v="25"/>
    <x v="1"/>
    <x v="8"/>
    <x v="19"/>
    <x v="0"/>
    <x v="1"/>
    <x v="0"/>
  </r>
  <r>
    <x v="11"/>
    <x v="84"/>
    <x v="1"/>
    <x v="2"/>
    <x v="23"/>
    <x v="25"/>
    <x v="1"/>
    <x v="8"/>
    <x v="19"/>
    <x v="0"/>
    <x v="1"/>
    <x v="0"/>
  </r>
  <r>
    <x v="11"/>
    <x v="65"/>
    <x v="7"/>
    <x v="2"/>
    <x v="6"/>
    <x v="29"/>
    <x v="1"/>
    <x v="8"/>
    <x v="19"/>
    <x v="0"/>
    <x v="1"/>
    <x v="0"/>
  </r>
  <r>
    <x v="12"/>
    <x v="85"/>
    <x v="9"/>
    <x v="0"/>
    <x v="31"/>
    <x v="38"/>
    <x v="1"/>
    <x v="0"/>
    <x v="22"/>
    <x v="0"/>
    <x v="0"/>
    <x v="0"/>
  </r>
  <r>
    <x v="12"/>
    <x v="85"/>
    <x v="9"/>
    <x v="0"/>
    <x v="32"/>
    <x v="39"/>
    <x v="1"/>
    <x v="0"/>
    <x v="23"/>
    <x v="0"/>
    <x v="0"/>
    <x v="0"/>
  </r>
  <r>
    <x v="12"/>
    <x v="86"/>
    <x v="1"/>
    <x v="2"/>
    <x v="17"/>
    <x v="28"/>
    <x v="1"/>
    <x v="2"/>
    <x v="20"/>
    <x v="0"/>
    <x v="1"/>
    <x v="0"/>
  </r>
  <r>
    <x v="12"/>
    <x v="87"/>
    <x v="1"/>
    <x v="2"/>
    <x v="23"/>
    <x v="25"/>
    <x v="1"/>
    <x v="2"/>
    <x v="20"/>
    <x v="0"/>
    <x v="1"/>
    <x v="0"/>
  </r>
  <r>
    <x v="12"/>
    <x v="88"/>
    <x v="1"/>
    <x v="2"/>
    <x v="18"/>
    <x v="23"/>
    <x v="1"/>
    <x v="2"/>
    <x v="20"/>
    <x v="0"/>
    <x v="1"/>
    <x v="0"/>
  </r>
  <r>
    <x v="12"/>
    <x v="89"/>
    <x v="7"/>
    <x v="2"/>
    <x v="5"/>
    <x v="26"/>
    <x v="1"/>
    <x v="2"/>
    <x v="20"/>
    <x v="0"/>
    <x v="1"/>
    <x v="0"/>
  </r>
  <r>
    <x v="12"/>
    <x v="90"/>
    <x v="7"/>
    <x v="2"/>
    <x v="23"/>
    <x v="25"/>
    <x v="1"/>
    <x v="2"/>
    <x v="20"/>
    <x v="0"/>
    <x v="1"/>
    <x v="0"/>
  </r>
  <r>
    <x v="12"/>
    <x v="91"/>
    <x v="1"/>
    <x v="2"/>
    <x v="18"/>
    <x v="23"/>
    <x v="1"/>
    <x v="2"/>
    <x v="20"/>
    <x v="0"/>
    <x v="1"/>
    <x v="0"/>
  </r>
  <r>
    <x v="12"/>
    <x v="92"/>
    <x v="1"/>
    <x v="2"/>
    <x v="23"/>
    <x v="25"/>
    <x v="1"/>
    <x v="2"/>
    <x v="20"/>
    <x v="0"/>
    <x v="1"/>
    <x v="0"/>
  </r>
  <r>
    <x v="12"/>
    <x v="93"/>
    <x v="1"/>
    <x v="2"/>
    <x v="17"/>
    <x v="28"/>
    <x v="1"/>
    <x v="2"/>
    <x v="20"/>
    <x v="0"/>
    <x v="1"/>
    <x v="0"/>
  </r>
  <r>
    <x v="12"/>
    <x v="94"/>
    <x v="6"/>
    <x v="2"/>
    <x v="4"/>
    <x v="35"/>
    <x v="1"/>
    <x v="2"/>
    <x v="20"/>
    <x v="0"/>
    <x v="1"/>
    <x v="0"/>
  </r>
  <r>
    <x v="12"/>
    <x v="95"/>
    <x v="6"/>
    <x v="2"/>
    <x v="5"/>
    <x v="26"/>
    <x v="1"/>
    <x v="2"/>
    <x v="20"/>
    <x v="0"/>
    <x v="1"/>
    <x v="0"/>
  </r>
  <r>
    <x v="12"/>
    <x v="96"/>
    <x v="1"/>
    <x v="2"/>
    <x v="17"/>
    <x v="28"/>
    <x v="1"/>
    <x v="2"/>
    <x v="20"/>
    <x v="0"/>
    <x v="1"/>
    <x v="0"/>
  </r>
  <r>
    <x v="12"/>
    <x v="97"/>
    <x v="1"/>
    <x v="2"/>
    <x v="17"/>
    <x v="28"/>
    <x v="1"/>
    <x v="2"/>
    <x v="20"/>
    <x v="0"/>
    <x v="1"/>
    <x v="0"/>
  </r>
  <r>
    <x v="12"/>
    <x v="98"/>
    <x v="1"/>
    <x v="2"/>
    <x v="17"/>
    <x v="28"/>
    <x v="1"/>
    <x v="2"/>
    <x v="20"/>
    <x v="0"/>
    <x v="1"/>
    <x v="0"/>
  </r>
  <r>
    <x v="12"/>
    <x v="99"/>
    <x v="1"/>
    <x v="2"/>
    <x v="17"/>
    <x v="28"/>
    <x v="1"/>
    <x v="2"/>
    <x v="20"/>
    <x v="0"/>
    <x v="1"/>
    <x v="0"/>
  </r>
  <r>
    <x v="12"/>
    <x v="100"/>
    <x v="1"/>
    <x v="2"/>
    <x v="17"/>
    <x v="28"/>
    <x v="1"/>
    <x v="2"/>
    <x v="20"/>
    <x v="0"/>
    <x v="1"/>
    <x v="0"/>
  </r>
  <r>
    <x v="12"/>
    <x v="101"/>
    <x v="1"/>
    <x v="2"/>
    <x v="30"/>
    <x v="37"/>
    <x v="1"/>
    <x v="6"/>
    <x v="24"/>
    <x v="0"/>
    <x v="1"/>
    <x v="0"/>
  </r>
  <r>
    <x v="12"/>
    <x v="102"/>
    <x v="1"/>
    <x v="2"/>
    <x v="30"/>
    <x v="37"/>
    <x v="1"/>
    <x v="6"/>
    <x v="24"/>
    <x v="0"/>
    <x v="1"/>
    <x v="0"/>
  </r>
  <r>
    <x v="12"/>
    <x v="81"/>
    <x v="7"/>
    <x v="2"/>
    <x v="23"/>
    <x v="25"/>
    <x v="1"/>
    <x v="6"/>
    <x v="24"/>
    <x v="0"/>
    <x v="1"/>
    <x v="0"/>
  </r>
  <r>
    <x v="12"/>
    <x v="103"/>
    <x v="1"/>
    <x v="2"/>
    <x v="26"/>
    <x v="32"/>
    <x v="1"/>
    <x v="7"/>
    <x v="25"/>
    <x v="0"/>
    <x v="1"/>
    <x v="0"/>
  </r>
  <r>
    <x v="12"/>
    <x v="104"/>
    <x v="6"/>
    <x v="2"/>
    <x v="5"/>
    <x v="26"/>
    <x v="1"/>
    <x v="7"/>
    <x v="25"/>
    <x v="0"/>
    <x v="1"/>
    <x v="0"/>
  </r>
  <r>
    <x v="12"/>
    <x v="105"/>
    <x v="1"/>
    <x v="2"/>
    <x v="11"/>
    <x v="24"/>
    <x v="1"/>
    <x v="7"/>
    <x v="25"/>
    <x v="0"/>
    <x v="1"/>
    <x v="0"/>
  </r>
  <r>
    <x v="12"/>
    <x v="106"/>
    <x v="1"/>
    <x v="2"/>
    <x v="33"/>
    <x v="40"/>
    <x v="1"/>
    <x v="7"/>
    <x v="25"/>
    <x v="0"/>
    <x v="1"/>
    <x v="0"/>
  </r>
  <r>
    <x v="12"/>
    <x v="107"/>
    <x v="1"/>
    <x v="2"/>
    <x v="18"/>
    <x v="23"/>
    <x v="1"/>
    <x v="7"/>
    <x v="25"/>
    <x v="0"/>
    <x v="1"/>
    <x v="0"/>
  </r>
  <r>
    <x v="12"/>
    <x v="108"/>
    <x v="1"/>
    <x v="2"/>
    <x v="17"/>
    <x v="28"/>
    <x v="1"/>
    <x v="7"/>
    <x v="25"/>
    <x v="0"/>
    <x v="1"/>
    <x v="0"/>
  </r>
  <r>
    <x v="12"/>
    <x v="109"/>
    <x v="1"/>
    <x v="2"/>
    <x v="17"/>
    <x v="28"/>
    <x v="1"/>
    <x v="7"/>
    <x v="25"/>
    <x v="0"/>
    <x v="1"/>
    <x v="0"/>
  </r>
  <r>
    <x v="12"/>
    <x v="110"/>
    <x v="1"/>
    <x v="2"/>
    <x v="17"/>
    <x v="28"/>
    <x v="1"/>
    <x v="7"/>
    <x v="25"/>
    <x v="0"/>
    <x v="1"/>
    <x v="0"/>
  </r>
  <r>
    <x v="12"/>
    <x v="111"/>
    <x v="1"/>
    <x v="2"/>
    <x v="17"/>
    <x v="28"/>
    <x v="1"/>
    <x v="7"/>
    <x v="25"/>
    <x v="0"/>
    <x v="1"/>
    <x v="0"/>
  </r>
  <r>
    <x v="12"/>
    <x v="112"/>
    <x v="1"/>
    <x v="2"/>
    <x v="17"/>
    <x v="28"/>
    <x v="1"/>
    <x v="7"/>
    <x v="25"/>
    <x v="0"/>
    <x v="1"/>
    <x v="0"/>
  </r>
  <r>
    <x v="12"/>
    <x v="113"/>
    <x v="1"/>
    <x v="2"/>
    <x v="17"/>
    <x v="28"/>
    <x v="1"/>
    <x v="7"/>
    <x v="25"/>
    <x v="0"/>
    <x v="1"/>
    <x v="0"/>
  </r>
  <r>
    <x v="12"/>
    <x v="114"/>
    <x v="7"/>
    <x v="2"/>
    <x v="28"/>
    <x v="34"/>
    <x v="1"/>
    <x v="7"/>
    <x v="25"/>
    <x v="0"/>
    <x v="1"/>
    <x v="0"/>
  </r>
  <r>
    <x v="12"/>
    <x v="115"/>
    <x v="6"/>
    <x v="2"/>
    <x v="4"/>
    <x v="35"/>
    <x v="1"/>
    <x v="8"/>
    <x v="19"/>
    <x v="0"/>
    <x v="1"/>
    <x v="0"/>
  </r>
  <r>
    <x v="12"/>
    <x v="62"/>
    <x v="6"/>
    <x v="2"/>
    <x v="5"/>
    <x v="26"/>
    <x v="1"/>
    <x v="8"/>
    <x v="19"/>
    <x v="0"/>
    <x v="1"/>
    <x v="0"/>
  </r>
  <r>
    <x v="12"/>
    <x v="116"/>
    <x v="1"/>
    <x v="2"/>
    <x v="23"/>
    <x v="25"/>
    <x v="1"/>
    <x v="8"/>
    <x v="19"/>
    <x v="0"/>
    <x v="1"/>
    <x v="0"/>
  </r>
  <r>
    <x v="13"/>
    <x v="117"/>
    <x v="1"/>
    <x v="2"/>
    <x v="18"/>
    <x v="23"/>
    <x v="1"/>
    <x v="2"/>
    <x v="20"/>
    <x v="0"/>
    <x v="1"/>
    <x v="0"/>
  </r>
  <r>
    <x v="13"/>
    <x v="118"/>
    <x v="8"/>
    <x v="2"/>
    <x v="29"/>
    <x v="36"/>
    <x v="1"/>
    <x v="2"/>
    <x v="20"/>
    <x v="0"/>
    <x v="1"/>
    <x v="0"/>
  </r>
  <r>
    <x v="13"/>
    <x v="95"/>
    <x v="6"/>
    <x v="2"/>
    <x v="5"/>
    <x v="26"/>
    <x v="1"/>
    <x v="2"/>
    <x v="20"/>
    <x v="0"/>
    <x v="1"/>
    <x v="0"/>
  </r>
  <r>
    <x v="13"/>
    <x v="119"/>
    <x v="1"/>
    <x v="2"/>
    <x v="27"/>
    <x v="33"/>
    <x v="1"/>
    <x v="2"/>
    <x v="20"/>
    <x v="0"/>
    <x v="1"/>
    <x v="0"/>
  </r>
  <r>
    <x v="13"/>
    <x v="120"/>
    <x v="8"/>
    <x v="2"/>
    <x v="28"/>
    <x v="34"/>
    <x v="1"/>
    <x v="8"/>
    <x v="19"/>
    <x v="0"/>
    <x v="1"/>
    <x v="0"/>
  </r>
  <r>
    <x v="13"/>
    <x v="62"/>
    <x v="6"/>
    <x v="2"/>
    <x v="5"/>
    <x v="26"/>
    <x v="1"/>
    <x v="8"/>
    <x v="19"/>
    <x v="0"/>
    <x v="1"/>
    <x v="0"/>
  </r>
  <r>
    <x v="13"/>
    <x v="121"/>
    <x v="1"/>
    <x v="2"/>
    <x v="33"/>
    <x v="40"/>
    <x v="1"/>
    <x v="8"/>
    <x v="19"/>
    <x v="0"/>
    <x v="1"/>
    <x v="0"/>
  </r>
  <r>
    <x v="14"/>
    <x v="122"/>
    <x v="0"/>
    <x v="0"/>
    <x v="5"/>
    <x v="26"/>
    <x v="1"/>
    <x v="0"/>
    <x v="26"/>
    <x v="0"/>
    <x v="0"/>
    <x v="0"/>
  </r>
  <r>
    <x v="14"/>
    <x v="123"/>
    <x v="0"/>
    <x v="1"/>
    <x v="5"/>
    <x v="26"/>
    <x v="1"/>
    <x v="1"/>
    <x v="26"/>
    <x v="0"/>
    <x v="0"/>
    <x v="0"/>
  </r>
  <r>
    <x v="14"/>
    <x v="123"/>
    <x v="0"/>
    <x v="2"/>
    <x v="5"/>
    <x v="26"/>
    <x v="1"/>
    <x v="2"/>
    <x v="26"/>
    <x v="0"/>
    <x v="1"/>
    <x v="0"/>
  </r>
  <r>
    <x v="14"/>
    <x v="123"/>
    <x v="0"/>
    <x v="3"/>
    <x v="5"/>
    <x v="26"/>
    <x v="1"/>
    <x v="3"/>
    <x v="26"/>
    <x v="0"/>
    <x v="0"/>
    <x v="0"/>
  </r>
  <r>
    <x v="14"/>
    <x v="41"/>
    <x v="1"/>
    <x v="0"/>
    <x v="18"/>
    <x v="23"/>
    <x v="1"/>
    <x v="4"/>
    <x v="27"/>
    <x v="0"/>
    <x v="0"/>
    <x v="0"/>
  </r>
  <r>
    <x v="14"/>
    <x v="42"/>
    <x v="1"/>
    <x v="0"/>
    <x v="18"/>
    <x v="23"/>
    <x v="1"/>
    <x v="4"/>
    <x v="27"/>
    <x v="0"/>
    <x v="0"/>
    <x v="0"/>
  </r>
  <r>
    <x v="14"/>
    <x v="123"/>
    <x v="0"/>
    <x v="0"/>
    <x v="5"/>
    <x v="26"/>
    <x v="1"/>
    <x v="4"/>
    <x v="26"/>
    <x v="0"/>
    <x v="0"/>
    <x v="0"/>
  </r>
  <r>
    <x v="14"/>
    <x v="123"/>
    <x v="0"/>
    <x v="2"/>
    <x v="5"/>
    <x v="26"/>
    <x v="1"/>
    <x v="6"/>
    <x v="26"/>
    <x v="0"/>
    <x v="1"/>
    <x v="0"/>
  </r>
  <r>
    <x v="14"/>
    <x v="123"/>
    <x v="0"/>
    <x v="2"/>
    <x v="5"/>
    <x v="26"/>
    <x v="1"/>
    <x v="7"/>
    <x v="26"/>
    <x v="0"/>
    <x v="1"/>
    <x v="0"/>
  </r>
  <r>
    <x v="14"/>
    <x v="123"/>
    <x v="0"/>
    <x v="2"/>
    <x v="5"/>
    <x v="26"/>
    <x v="1"/>
    <x v="8"/>
    <x v="26"/>
    <x v="0"/>
    <x v="1"/>
    <x v="0"/>
  </r>
  <r>
    <x v="14"/>
    <x v="122"/>
    <x v="0"/>
    <x v="4"/>
    <x v="5"/>
    <x v="26"/>
    <x v="1"/>
    <x v="5"/>
    <x v="26"/>
    <x v="0"/>
    <x v="0"/>
    <x v="0"/>
  </r>
  <r>
    <x v="15"/>
    <x v="124"/>
    <x v="1"/>
    <x v="2"/>
    <x v="27"/>
    <x v="33"/>
    <x v="1"/>
    <x v="2"/>
    <x v="28"/>
    <x v="0"/>
    <x v="1"/>
    <x v="0"/>
  </r>
  <r>
    <x v="15"/>
    <x v="125"/>
    <x v="8"/>
    <x v="2"/>
    <x v="30"/>
    <x v="37"/>
    <x v="1"/>
    <x v="2"/>
    <x v="28"/>
    <x v="0"/>
    <x v="1"/>
    <x v="0"/>
  </r>
  <r>
    <x v="15"/>
    <x v="126"/>
    <x v="1"/>
    <x v="2"/>
    <x v="23"/>
    <x v="25"/>
    <x v="1"/>
    <x v="2"/>
    <x v="28"/>
    <x v="0"/>
    <x v="1"/>
    <x v="0"/>
  </r>
  <r>
    <x v="15"/>
    <x v="127"/>
    <x v="6"/>
    <x v="2"/>
    <x v="4"/>
    <x v="35"/>
    <x v="1"/>
    <x v="2"/>
    <x v="28"/>
    <x v="0"/>
    <x v="1"/>
    <x v="0"/>
  </r>
  <r>
    <x v="15"/>
    <x v="128"/>
    <x v="6"/>
    <x v="2"/>
    <x v="5"/>
    <x v="26"/>
    <x v="1"/>
    <x v="2"/>
    <x v="28"/>
    <x v="0"/>
    <x v="1"/>
    <x v="0"/>
  </r>
  <r>
    <x v="15"/>
    <x v="129"/>
    <x v="1"/>
    <x v="2"/>
    <x v="17"/>
    <x v="28"/>
    <x v="1"/>
    <x v="2"/>
    <x v="28"/>
    <x v="0"/>
    <x v="1"/>
    <x v="0"/>
  </r>
  <r>
    <x v="15"/>
    <x v="130"/>
    <x v="1"/>
    <x v="2"/>
    <x v="17"/>
    <x v="28"/>
    <x v="1"/>
    <x v="2"/>
    <x v="28"/>
    <x v="0"/>
    <x v="1"/>
    <x v="0"/>
  </r>
  <r>
    <x v="15"/>
    <x v="131"/>
    <x v="1"/>
    <x v="2"/>
    <x v="17"/>
    <x v="28"/>
    <x v="1"/>
    <x v="2"/>
    <x v="28"/>
    <x v="0"/>
    <x v="1"/>
    <x v="0"/>
  </r>
  <r>
    <x v="15"/>
    <x v="132"/>
    <x v="1"/>
    <x v="2"/>
    <x v="17"/>
    <x v="28"/>
    <x v="1"/>
    <x v="2"/>
    <x v="28"/>
    <x v="0"/>
    <x v="1"/>
    <x v="0"/>
  </r>
  <r>
    <x v="15"/>
    <x v="133"/>
    <x v="1"/>
    <x v="2"/>
    <x v="34"/>
    <x v="41"/>
    <x v="1"/>
    <x v="6"/>
    <x v="29"/>
    <x v="0"/>
    <x v="1"/>
    <x v="0"/>
  </r>
  <r>
    <x v="15"/>
    <x v="134"/>
    <x v="1"/>
    <x v="2"/>
    <x v="2"/>
    <x v="27"/>
    <x v="1"/>
    <x v="6"/>
    <x v="29"/>
    <x v="0"/>
    <x v="1"/>
    <x v="0"/>
  </r>
  <r>
    <x v="15"/>
    <x v="135"/>
    <x v="1"/>
    <x v="2"/>
    <x v="18"/>
    <x v="23"/>
    <x v="1"/>
    <x v="6"/>
    <x v="29"/>
    <x v="0"/>
    <x v="1"/>
    <x v="0"/>
  </r>
  <r>
    <x v="15"/>
    <x v="136"/>
    <x v="1"/>
    <x v="2"/>
    <x v="24"/>
    <x v="30"/>
    <x v="1"/>
    <x v="6"/>
    <x v="29"/>
    <x v="0"/>
    <x v="1"/>
    <x v="0"/>
  </r>
  <r>
    <x v="15"/>
    <x v="137"/>
    <x v="1"/>
    <x v="2"/>
    <x v="24"/>
    <x v="30"/>
    <x v="1"/>
    <x v="6"/>
    <x v="29"/>
    <x v="0"/>
    <x v="1"/>
    <x v="0"/>
  </r>
  <r>
    <x v="15"/>
    <x v="138"/>
    <x v="6"/>
    <x v="2"/>
    <x v="4"/>
    <x v="35"/>
    <x v="1"/>
    <x v="6"/>
    <x v="29"/>
    <x v="0"/>
    <x v="1"/>
    <x v="0"/>
  </r>
  <r>
    <x v="15"/>
    <x v="139"/>
    <x v="6"/>
    <x v="2"/>
    <x v="5"/>
    <x v="26"/>
    <x v="1"/>
    <x v="6"/>
    <x v="29"/>
    <x v="0"/>
    <x v="1"/>
    <x v="0"/>
  </r>
  <r>
    <x v="15"/>
    <x v="140"/>
    <x v="6"/>
    <x v="2"/>
    <x v="5"/>
    <x v="26"/>
    <x v="1"/>
    <x v="7"/>
    <x v="30"/>
    <x v="0"/>
    <x v="1"/>
    <x v="0"/>
  </r>
  <r>
    <x v="15"/>
    <x v="141"/>
    <x v="1"/>
    <x v="2"/>
    <x v="5"/>
    <x v="26"/>
    <x v="1"/>
    <x v="7"/>
    <x v="30"/>
    <x v="0"/>
    <x v="1"/>
    <x v="0"/>
  </r>
  <r>
    <x v="15"/>
    <x v="142"/>
    <x v="8"/>
    <x v="2"/>
    <x v="30"/>
    <x v="37"/>
    <x v="1"/>
    <x v="7"/>
    <x v="30"/>
    <x v="0"/>
    <x v="1"/>
    <x v="0"/>
  </r>
  <r>
    <x v="15"/>
    <x v="143"/>
    <x v="6"/>
    <x v="2"/>
    <x v="4"/>
    <x v="35"/>
    <x v="1"/>
    <x v="7"/>
    <x v="30"/>
    <x v="0"/>
    <x v="1"/>
    <x v="0"/>
  </r>
  <r>
    <x v="15"/>
    <x v="144"/>
    <x v="1"/>
    <x v="2"/>
    <x v="18"/>
    <x v="23"/>
    <x v="1"/>
    <x v="7"/>
    <x v="30"/>
    <x v="0"/>
    <x v="1"/>
    <x v="0"/>
  </r>
  <r>
    <x v="15"/>
    <x v="145"/>
    <x v="1"/>
    <x v="2"/>
    <x v="17"/>
    <x v="28"/>
    <x v="1"/>
    <x v="7"/>
    <x v="30"/>
    <x v="0"/>
    <x v="1"/>
    <x v="0"/>
  </r>
  <r>
    <x v="15"/>
    <x v="146"/>
    <x v="1"/>
    <x v="2"/>
    <x v="17"/>
    <x v="28"/>
    <x v="1"/>
    <x v="7"/>
    <x v="30"/>
    <x v="0"/>
    <x v="1"/>
    <x v="0"/>
  </r>
  <r>
    <x v="15"/>
    <x v="147"/>
    <x v="1"/>
    <x v="2"/>
    <x v="17"/>
    <x v="28"/>
    <x v="1"/>
    <x v="7"/>
    <x v="30"/>
    <x v="0"/>
    <x v="1"/>
    <x v="0"/>
  </r>
  <r>
    <x v="15"/>
    <x v="148"/>
    <x v="1"/>
    <x v="2"/>
    <x v="27"/>
    <x v="33"/>
    <x v="1"/>
    <x v="8"/>
    <x v="31"/>
    <x v="0"/>
    <x v="1"/>
    <x v="0"/>
  </r>
  <r>
    <x v="15"/>
    <x v="149"/>
    <x v="6"/>
    <x v="2"/>
    <x v="5"/>
    <x v="26"/>
    <x v="1"/>
    <x v="8"/>
    <x v="31"/>
    <x v="0"/>
    <x v="1"/>
    <x v="0"/>
  </r>
  <r>
    <x v="15"/>
    <x v="150"/>
    <x v="8"/>
    <x v="2"/>
    <x v="33"/>
    <x v="40"/>
    <x v="1"/>
    <x v="8"/>
    <x v="31"/>
    <x v="0"/>
    <x v="1"/>
    <x v="0"/>
  </r>
  <r>
    <x v="15"/>
    <x v="151"/>
    <x v="6"/>
    <x v="2"/>
    <x v="4"/>
    <x v="35"/>
    <x v="1"/>
    <x v="8"/>
    <x v="31"/>
    <x v="0"/>
    <x v="1"/>
    <x v="0"/>
  </r>
  <r>
    <x v="15"/>
    <x v="152"/>
    <x v="1"/>
    <x v="2"/>
    <x v="23"/>
    <x v="25"/>
    <x v="1"/>
    <x v="8"/>
    <x v="31"/>
    <x v="0"/>
    <x v="1"/>
    <x v="0"/>
  </r>
  <r>
    <x v="15"/>
    <x v="153"/>
    <x v="7"/>
    <x v="2"/>
    <x v="6"/>
    <x v="29"/>
    <x v="1"/>
    <x v="8"/>
    <x v="31"/>
    <x v="0"/>
    <x v="1"/>
    <x v="0"/>
  </r>
  <r>
    <x v="16"/>
    <x v="154"/>
    <x v="1"/>
    <x v="2"/>
    <x v="17"/>
    <x v="28"/>
    <x v="1"/>
    <x v="2"/>
    <x v="28"/>
    <x v="0"/>
    <x v="1"/>
    <x v="0"/>
  </r>
  <r>
    <x v="16"/>
    <x v="155"/>
    <x v="1"/>
    <x v="2"/>
    <x v="30"/>
    <x v="37"/>
    <x v="1"/>
    <x v="2"/>
    <x v="28"/>
    <x v="0"/>
    <x v="1"/>
    <x v="0"/>
  </r>
  <r>
    <x v="16"/>
    <x v="156"/>
    <x v="1"/>
    <x v="2"/>
    <x v="6"/>
    <x v="29"/>
    <x v="1"/>
    <x v="2"/>
    <x v="28"/>
    <x v="0"/>
    <x v="1"/>
    <x v="0"/>
  </r>
  <r>
    <x v="16"/>
    <x v="157"/>
    <x v="1"/>
    <x v="2"/>
    <x v="6"/>
    <x v="29"/>
    <x v="1"/>
    <x v="2"/>
    <x v="28"/>
    <x v="0"/>
    <x v="1"/>
    <x v="0"/>
  </r>
  <r>
    <x v="16"/>
    <x v="158"/>
    <x v="7"/>
    <x v="2"/>
    <x v="5"/>
    <x v="26"/>
    <x v="1"/>
    <x v="2"/>
    <x v="28"/>
    <x v="0"/>
    <x v="1"/>
    <x v="0"/>
  </r>
  <r>
    <x v="16"/>
    <x v="159"/>
    <x v="1"/>
    <x v="2"/>
    <x v="2"/>
    <x v="27"/>
    <x v="1"/>
    <x v="2"/>
    <x v="28"/>
    <x v="0"/>
    <x v="1"/>
    <x v="0"/>
  </r>
  <r>
    <x v="16"/>
    <x v="160"/>
    <x v="1"/>
    <x v="2"/>
    <x v="23"/>
    <x v="25"/>
    <x v="1"/>
    <x v="2"/>
    <x v="28"/>
    <x v="0"/>
    <x v="1"/>
    <x v="0"/>
  </r>
  <r>
    <x v="16"/>
    <x v="126"/>
    <x v="1"/>
    <x v="2"/>
    <x v="18"/>
    <x v="23"/>
    <x v="1"/>
    <x v="2"/>
    <x v="28"/>
    <x v="0"/>
    <x v="1"/>
    <x v="0"/>
  </r>
  <r>
    <x v="16"/>
    <x v="161"/>
    <x v="6"/>
    <x v="2"/>
    <x v="4"/>
    <x v="35"/>
    <x v="1"/>
    <x v="2"/>
    <x v="28"/>
    <x v="0"/>
    <x v="1"/>
    <x v="0"/>
  </r>
  <r>
    <x v="16"/>
    <x v="128"/>
    <x v="6"/>
    <x v="2"/>
    <x v="5"/>
    <x v="26"/>
    <x v="1"/>
    <x v="2"/>
    <x v="28"/>
    <x v="0"/>
    <x v="1"/>
    <x v="0"/>
  </r>
  <r>
    <x v="16"/>
    <x v="131"/>
    <x v="1"/>
    <x v="2"/>
    <x v="17"/>
    <x v="28"/>
    <x v="1"/>
    <x v="2"/>
    <x v="28"/>
    <x v="0"/>
    <x v="1"/>
    <x v="0"/>
  </r>
  <r>
    <x v="16"/>
    <x v="132"/>
    <x v="1"/>
    <x v="2"/>
    <x v="17"/>
    <x v="28"/>
    <x v="1"/>
    <x v="2"/>
    <x v="28"/>
    <x v="0"/>
    <x v="1"/>
    <x v="0"/>
  </r>
  <r>
    <x v="16"/>
    <x v="162"/>
    <x v="1"/>
    <x v="2"/>
    <x v="24"/>
    <x v="30"/>
    <x v="1"/>
    <x v="6"/>
    <x v="29"/>
    <x v="0"/>
    <x v="1"/>
    <x v="0"/>
  </r>
  <r>
    <x v="16"/>
    <x v="163"/>
    <x v="1"/>
    <x v="2"/>
    <x v="24"/>
    <x v="30"/>
    <x v="1"/>
    <x v="6"/>
    <x v="29"/>
    <x v="0"/>
    <x v="1"/>
    <x v="0"/>
  </r>
  <r>
    <x v="16"/>
    <x v="162"/>
    <x v="1"/>
    <x v="2"/>
    <x v="24"/>
    <x v="30"/>
    <x v="1"/>
    <x v="6"/>
    <x v="29"/>
    <x v="0"/>
    <x v="1"/>
    <x v="0"/>
  </r>
  <r>
    <x v="16"/>
    <x v="163"/>
    <x v="1"/>
    <x v="2"/>
    <x v="24"/>
    <x v="30"/>
    <x v="1"/>
    <x v="6"/>
    <x v="29"/>
    <x v="0"/>
    <x v="1"/>
    <x v="0"/>
  </r>
  <r>
    <x v="16"/>
    <x v="136"/>
    <x v="1"/>
    <x v="2"/>
    <x v="17"/>
    <x v="28"/>
    <x v="1"/>
    <x v="6"/>
    <x v="29"/>
    <x v="0"/>
    <x v="1"/>
    <x v="0"/>
  </r>
  <r>
    <x v="16"/>
    <x v="137"/>
    <x v="1"/>
    <x v="2"/>
    <x v="17"/>
    <x v="28"/>
    <x v="1"/>
    <x v="6"/>
    <x v="29"/>
    <x v="0"/>
    <x v="1"/>
    <x v="0"/>
  </r>
  <r>
    <x v="16"/>
    <x v="138"/>
    <x v="6"/>
    <x v="2"/>
    <x v="4"/>
    <x v="35"/>
    <x v="1"/>
    <x v="6"/>
    <x v="29"/>
    <x v="0"/>
    <x v="1"/>
    <x v="0"/>
  </r>
  <r>
    <x v="16"/>
    <x v="139"/>
    <x v="6"/>
    <x v="2"/>
    <x v="5"/>
    <x v="26"/>
    <x v="1"/>
    <x v="6"/>
    <x v="29"/>
    <x v="0"/>
    <x v="1"/>
    <x v="0"/>
  </r>
  <r>
    <x v="16"/>
    <x v="164"/>
    <x v="7"/>
    <x v="2"/>
    <x v="5"/>
    <x v="26"/>
    <x v="1"/>
    <x v="6"/>
    <x v="29"/>
    <x v="0"/>
    <x v="1"/>
    <x v="0"/>
  </r>
  <r>
    <x v="16"/>
    <x v="165"/>
    <x v="1"/>
    <x v="2"/>
    <x v="28"/>
    <x v="34"/>
    <x v="1"/>
    <x v="6"/>
    <x v="29"/>
    <x v="0"/>
    <x v="1"/>
    <x v="0"/>
  </r>
  <r>
    <x v="16"/>
    <x v="140"/>
    <x v="6"/>
    <x v="2"/>
    <x v="5"/>
    <x v="26"/>
    <x v="1"/>
    <x v="7"/>
    <x v="30"/>
    <x v="0"/>
    <x v="1"/>
    <x v="0"/>
  </r>
  <r>
    <x v="16"/>
    <x v="166"/>
    <x v="1"/>
    <x v="2"/>
    <x v="17"/>
    <x v="28"/>
    <x v="1"/>
    <x v="7"/>
    <x v="30"/>
    <x v="0"/>
    <x v="1"/>
    <x v="0"/>
  </r>
  <r>
    <x v="16"/>
    <x v="143"/>
    <x v="6"/>
    <x v="2"/>
    <x v="4"/>
    <x v="35"/>
    <x v="1"/>
    <x v="7"/>
    <x v="30"/>
    <x v="0"/>
    <x v="1"/>
    <x v="0"/>
  </r>
  <r>
    <x v="16"/>
    <x v="167"/>
    <x v="1"/>
    <x v="2"/>
    <x v="23"/>
    <x v="25"/>
    <x v="1"/>
    <x v="7"/>
    <x v="30"/>
    <x v="0"/>
    <x v="1"/>
    <x v="0"/>
  </r>
  <r>
    <x v="16"/>
    <x v="168"/>
    <x v="1"/>
    <x v="2"/>
    <x v="17"/>
    <x v="28"/>
    <x v="1"/>
    <x v="7"/>
    <x v="30"/>
    <x v="0"/>
    <x v="1"/>
    <x v="0"/>
  </r>
  <r>
    <x v="16"/>
    <x v="169"/>
    <x v="1"/>
    <x v="2"/>
    <x v="17"/>
    <x v="28"/>
    <x v="1"/>
    <x v="7"/>
    <x v="30"/>
    <x v="0"/>
    <x v="1"/>
    <x v="0"/>
  </r>
  <r>
    <x v="16"/>
    <x v="170"/>
    <x v="1"/>
    <x v="2"/>
    <x v="17"/>
    <x v="28"/>
    <x v="1"/>
    <x v="7"/>
    <x v="30"/>
    <x v="0"/>
    <x v="1"/>
    <x v="0"/>
  </r>
  <r>
    <x v="16"/>
    <x v="171"/>
    <x v="1"/>
    <x v="2"/>
    <x v="11"/>
    <x v="24"/>
    <x v="1"/>
    <x v="7"/>
    <x v="30"/>
    <x v="0"/>
    <x v="1"/>
    <x v="0"/>
  </r>
  <r>
    <x v="16"/>
    <x v="144"/>
    <x v="1"/>
    <x v="2"/>
    <x v="24"/>
    <x v="30"/>
    <x v="1"/>
    <x v="7"/>
    <x v="30"/>
    <x v="0"/>
    <x v="1"/>
    <x v="0"/>
  </r>
  <r>
    <x v="16"/>
    <x v="172"/>
    <x v="1"/>
    <x v="2"/>
    <x v="17"/>
    <x v="28"/>
    <x v="1"/>
    <x v="7"/>
    <x v="30"/>
    <x v="0"/>
    <x v="1"/>
    <x v="0"/>
  </r>
  <r>
    <x v="16"/>
    <x v="173"/>
    <x v="1"/>
    <x v="2"/>
    <x v="17"/>
    <x v="28"/>
    <x v="1"/>
    <x v="7"/>
    <x v="30"/>
    <x v="0"/>
    <x v="1"/>
    <x v="0"/>
  </r>
  <r>
    <x v="16"/>
    <x v="147"/>
    <x v="1"/>
    <x v="2"/>
    <x v="17"/>
    <x v="28"/>
    <x v="1"/>
    <x v="7"/>
    <x v="30"/>
    <x v="0"/>
    <x v="1"/>
    <x v="0"/>
  </r>
  <r>
    <x v="16"/>
    <x v="174"/>
    <x v="1"/>
    <x v="2"/>
    <x v="6"/>
    <x v="29"/>
    <x v="1"/>
    <x v="8"/>
    <x v="31"/>
    <x v="0"/>
    <x v="1"/>
    <x v="0"/>
  </r>
  <r>
    <x v="16"/>
    <x v="149"/>
    <x v="6"/>
    <x v="2"/>
    <x v="5"/>
    <x v="26"/>
    <x v="1"/>
    <x v="8"/>
    <x v="31"/>
    <x v="0"/>
    <x v="1"/>
    <x v="0"/>
  </r>
  <r>
    <x v="16"/>
    <x v="153"/>
    <x v="7"/>
    <x v="2"/>
    <x v="5"/>
    <x v="26"/>
    <x v="1"/>
    <x v="8"/>
    <x v="31"/>
    <x v="0"/>
    <x v="1"/>
    <x v="0"/>
  </r>
  <r>
    <x v="16"/>
    <x v="175"/>
    <x v="8"/>
    <x v="2"/>
    <x v="6"/>
    <x v="29"/>
    <x v="1"/>
    <x v="8"/>
    <x v="31"/>
    <x v="0"/>
    <x v="1"/>
    <x v="0"/>
  </r>
  <r>
    <x v="16"/>
    <x v="176"/>
    <x v="6"/>
    <x v="2"/>
    <x v="4"/>
    <x v="35"/>
    <x v="1"/>
    <x v="8"/>
    <x v="31"/>
    <x v="0"/>
    <x v="1"/>
    <x v="0"/>
  </r>
  <r>
    <x v="16"/>
    <x v="177"/>
    <x v="1"/>
    <x v="2"/>
    <x v="23"/>
    <x v="25"/>
    <x v="1"/>
    <x v="8"/>
    <x v="31"/>
    <x v="0"/>
    <x v="1"/>
    <x v="0"/>
  </r>
  <r>
    <x v="17"/>
    <x v="154"/>
    <x v="1"/>
    <x v="2"/>
    <x v="17"/>
    <x v="28"/>
    <x v="1"/>
    <x v="2"/>
    <x v="28"/>
    <x v="0"/>
    <x v="1"/>
    <x v="0"/>
  </r>
  <r>
    <x v="17"/>
    <x v="178"/>
    <x v="8"/>
    <x v="2"/>
    <x v="30"/>
    <x v="37"/>
    <x v="1"/>
    <x v="2"/>
    <x v="28"/>
    <x v="0"/>
    <x v="1"/>
    <x v="0"/>
  </r>
  <r>
    <x v="17"/>
    <x v="128"/>
    <x v="6"/>
    <x v="2"/>
    <x v="5"/>
    <x v="26"/>
    <x v="1"/>
    <x v="2"/>
    <x v="28"/>
    <x v="0"/>
    <x v="1"/>
    <x v="0"/>
  </r>
  <r>
    <x v="17"/>
    <x v="179"/>
    <x v="1"/>
    <x v="2"/>
    <x v="27"/>
    <x v="33"/>
    <x v="1"/>
    <x v="2"/>
    <x v="28"/>
    <x v="0"/>
    <x v="1"/>
    <x v="0"/>
  </r>
  <r>
    <x v="17"/>
    <x v="180"/>
    <x v="1"/>
    <x v="2"/>
    <x v="18"/>
    <x v="23"/>
    <x v="1"/>
    <x v="6"/>
    <x v="29"/>
    <x v="0"/>
    <x v="1"/>
    <x v="0"/>
  </r>
  <r>
    <x v="17"/>
    <x v="181"/>
    <x v="1"/>
    <x v="2"/>
    <x v="2"/>
    <x v="27"/>
    <x v="1"/>
    <x v="6"/>
    <x v="29"/>
    <x v="0"/>
    <x v="1"/>
    <x v="0"/>
  </r>
  <r>
    <x v="17"/>
    <x v="182"/>
    <x v="1"/>
    <x v="2"/>
    <x v="34"/>
    <x v="41"/>
    <x v="1"/>
    <x v="6"/>
    <x v="29"/>
    <x v="0"/>
    <x v="1"/>
    <x v="0"/>
  </r>
  <r>
    <x v="17"/>
    <x v="139"/>
    <x v="6"/>
    <x v="2"/>
    <x v="5"/>
    <x v="26"/>
    <x v="1"/>
    <x v="6"/>
    <x v="29"/>
    <x v="0"/>
    <x v="1"/>
    <x v="0"/>
  </r>
  <r>
    <x v="17"/>
    <x v="183"/>
    <x v="1"/>
    <x v="2"/>
    <x v="17"/>
    <x v="28"/>
    <x v="1"/>
    <x v="7"/>
    <x v="30"/>
    <x v="0"/>
    <x v="1"/>
    <x v="0"/>
  </r>
  <r>
    <x v="17"/>
    <x v="143"/>
    <x v="6"/>
    <x v="2"/>
    <x v="4"/>
    <x v="35"/>
    <x v="1"/>
    <x v="7"/>
    <x v="30"/>
    <x v="0"/>
    <x v="1"/>
    <x v="0"/>
  </r>
  <r>
    <x v="17"/>
    <x v="140"/>
    <x v="6"/>
    <x v="2"/>
    <x v="5"/>
    <x v="26"/>
    <x v="1"/>
    <x v="7"/>
    <x v="30"/>
    <x v="0"/>
    <x v="1"/>
    <x v="0"/>
  </r>
  <r>
    <x v="17"/>
    <x v="184"/>
    <x v="1"/>
    <x v="2"/>
    <x v="23"/>
    <x v="25"/>
    <x v="1"/>
    <x v="7"/>
    <x v="30"/>
    <x v="0"/>
    <x v="1"/>
    <x v="0"/>
  </r>
  <r>
    <x v="17"/>
    <x v="185"/>
    <x v="1"/>
    <x v="2"/>
    <x v="23"/>
    <x v="25"/>
    <x v="1"/>
    <x v="7"/>
    <x v="30"/>
    <x v="0"/>
    <x v="1"/>
    <x v="0"/>
  </r>
  <r>
    <x v="17"/>
    <x v="186"/>
    <x v="1"/>
    <x v="2"/>
    <x v="17"/>
    <x v="28"/>
    <x v="1"/>
    <x v="7"/>
    <x v="30"/>
    <x v="0"/>
    <x v="1"/>
    <x v="0"/>
  </r>
  <r>
    <x v="17"/>
    <x v="172"/>
    <x v="1"/>
    <x v="2"/>
    <x v="17"/>
    <x v="28"/>
    <x v="1"/>
    <x v="7"/>
    <x v="30"/>
    <x v="0"/>
    <x v="1"/>
    <x v="0"/>
  </r>
  <r>
    <x v="17"/>
    <x v="187"/>
    <x v="1"/>
    <x v="2"/>
    <x v="17"/>
    <x v="28"/>
    <x v="1"/>
    <x v="7"/>
    <x v="30"/>
    <x v="0"/>
    <x v="1"/>
    <x v="0"/>
  </r>
  <r>
    <x v="17"/>
    <x v="188"/>
    <x v="1"/>
    <x v="2"/>
    <x v="17"/>
    <x v="28"/>
    <x v="1"/>
    <x v="7"/>
    <x v="30"/>
    <x v="0"/>
    <x v="1"/>
    <x v="0"/>
  </r>
  <r>
    <x v="17"/>
    <x v="189"/>
    <x v="1"/>
    <x v="2"/>
    <x v="17"/>
    <x v="28"/>
    <x v="1"/>
    <x v="7"/>
    <x v="30"/>
    <x v="0"/>
    <x v="1"/>
    <x v="0"/>
  </r>
  <r>
    <x v="17"/>
    <x v="147"/>
    <x v="1"/>
    <x v="2"/>
    <x v="17"/>
    <x v="28"/>
    <x v="1"/>
    <x v="7"/>
    <x v="30"/>
    <x v="0"/>
    <x v="1"/>
    <x v="0"/>
  </r>
  <r>
    <x v="17"/>
    <x v="190"/>
    <x v="1"/>
    <x v="2"/>
    <x v="18"/>
    <x v="23"/>
    <x v="1"/>
    <x v="8"/>
    <x v="31"/>
    <x v="0"/>
    <x v="1"/>
    <x v="0"/>
  </r>
  <r>
    <x v="17"/>
    <x v="149"/>
    <x v="6"/>
    <x v="2"/>
    <x v="5"/>
    <x v="26"/>
    <x v="1"/>
    <x v="8"/>
    <x v="31"/>
    <x v="0"/>
    <x v="1"/>
    <x v="0"/>
  </r>
  <r>
    <x v="17"/>
    <x v="191"/>
    <x v="8"/>
    <x v="2"/>
    <x v="33"/>
    <x v="40"/>
    <x v="1"/>
    <x v="8"/>
    <x v="31"/>
    <x v="0"/>
    <x v="1"/>
    <x v="0"/>
  </r>
  <r>
    <x v="17"/>
    <x v="192"/>
    <x v="1"/>
    <x v="2"/>
    <x v="27"/>
    <x v="33"/>
    <x v="1"/>
    <x v="8"/>
    <x v="31"/>
    <x v="0"/>
    <x v="1"/>
    <x v="0"/>
  </r>
  <r>
    <x v="18"/>
    <x v="140"/>
    <x v="6"/>
    <x v="2"/>
    <x v="5"/>
    <x v="26"/>
    <x v="1"/>
    <x v="7"/>
    <x v="30"/>
    <x v="0"/>
    <x v="1"/>
    <x v="0"/>
  </r>
  <r>
    <x v="18"/>
    <x v="143"/>
    <x v="6"/>
    <x v="2"/>
    <x v="5"/>
    <x v="26"/>
    <x v="1"/>
    <x v="7"/>
    <x v="30"/>
    <x v="0"/>
    <x v="1"/>
    <x v="0"/>
  </r>
  <r>
    <x v="18"/>
    <x v="193"/>
    <x v="8"/>
    <x v="2"/>
    <x v="35"/>
    <x v="42"/>
    <x v="1"/>
    <x v="7"/>
    <x v="30"/>
    <x v="0"/>
    <x v="1"/>
    <x v="0"/>
  </r>
  <r>
    <x v="18"/>
    <x v="194"/>
    <x v="1"/>
    <x v="2"/>
    <x v="5"/>
    <x v="26"/>
    <x v="1"/>
    <x v="7"/>
    <x v="30"/>
    <x v="0"/>
    <x v="1"/>
    <x v="0"/>
  </r>
  <r>
    <x v="18"/>
    <x v="195"/>
    <x v="7"/>
    <x v="2"/>
    <x v="36"/>
    <x v="43"/>
    <x v="1"/>
    <x v="7"/>
    <x v="30"/>
    <x v="0"/>
    <x v="1"/>
    <x v="0"/>
  </r>
  <r>
    <x v="19"/>
    <x v="196"/>
    <x v="6"/>
    <x v="2"/>
    <x v="4"/>
    <x v="35"/>
    <x v="1"/>
    <x v="6"/>
    <x v="32"/>
    <x v="0"/>
    <x v="1"/>
    <x v="0"/>
  </r>
  <r>
    <x v="20"/>
    <x v="197"/>
    <x v="0"/>
    <x v="0"/>
    <x v="2"/>
    <x v="27"/>
    <x v="1"/>
    <x v="0"/>
    <x v="33"/>
    <x v="0"/>
    <x v="0"/>
    <x v="0"/>
  </r>
  <r>
    <x v="20"/>
    <x v="197"/>
    <x v="0"/>
    <x v="1"/>
    <x v="37"/>
    <x v="44"/>
    <x v="1"/>
    <x v="1"/>
    <x v="33"/>
    <x v="0"/>
    <x v="0"/>
    <x v="0"/>
  </r>
  <r>
    <x v="20"/>
    <x v="197"/>
    <x v="0"/>
    <x v="2"/>
    <x v="2"/>
    <x v="27"/>
    <x v="1"/>
    <x v="2"/>
    <x v="33"/>
    <x v="0"/>
    <x v="1"/>
    <x v="0"/>
  </r>
  <r>
    <x v="20"/>
    <x v="197"/>
    <x v="0"/>
    <x v="3"/>
    <x v="2"/>
    <x v="27"/>
    <x v="1"/>
    <x v="3"/>
    <x v="33"/>
    <x v="0"/>
    <x v="0"/>
    <x v="0"/>
  </r>
  <r>
    <x v="20"/>
    <x v="198"/>
    <x v="10"/>
    <x v="0"/>
    <x v="38"/>
    <x v="45"/>
    <x v="1"/>
    <x v="4"/>
    <x v="34"/>
    <x v="0"/>
    <x v="0"/>
    <x v="0"/>
  </r>
  <r>
    <x v="20"/>
    <x v="199"/>
    <x v="1"/>
    <x v="0"/>
    <x v="6"/>
    <x v="29"/>
    <x v="1"/>
    <x v="4"/>
    <x v="35"/>
    <x v="0"/>
    <x v="0"/>
    <x v="0"/>
  </r>
  <r>
    <x v="20"/>
    <x v="200"/>
    <x v="1"/>
    <x v="0"/>
    <x v="5"/>
    <x v="26"/>
    <x v="1"/>
    <x v="4"/>
    <x v="35"/>
    <x v="0"/>
    <x v="0"/>
    <x v="0"/>
  </r>
  <r>
    <x v="20"/>
    <x v="201"/>
    <x v="1"/>
    <x v="0"/>
    <x v="5"/>
    <x v="26"/>
    <x v="1"/>
    <x v="4"/>
    <x v="35"/>
    <x v="0"/>
    <x v="0"/>
    <x v="0"/>
  </r>
  <r>
    <x v="20"/>
    <x v="42"/>
    <x v="1"/>
    <x v="0"/>
    <x v="18"/>
    <x v="23"/>
    <x v="1"/>
    <x v="4"/>
    <x v="35"/>
    <x v="0"/>
    <x v="0"/>
    <x v="0"/>
  </r>
  <r>
    <x v="20"/>
    <x v="197"/>
    <x v="0"/>
    <x v="0"/>
    <x v="2"/>
    <x v="27"/>
    <x v="1"/>
    <x v="4"/>
    <x v="33"/>
    <x v="0"/>
    <x v="0"/>
    <x v="0"/>
  </r>
  <r>
    <x v="20"/>
    <x v="197"/>
    <x v="0"/>
    <x v="2"/>
    <x v="2"/>
    <x v="27"/>
    <x v="1"/>
    <x v="6"/>
    <x v="33"/>
    <x v="0"/>
    <x v="1"/>
    <x v="0"/>
  </r>
  <r>
    <x v="20"/>
    <x v="197"/>
    <x v="0"/>
    <x v="2"/>
    <x v="2"/>
    <x v="27"/>
    <x v="1"/>
    <x v="7"/>
    <x v="33"/>
    <x v="0"/>
    <x v="1"/>
    <x v="0"/>
  </r>
  <r>
    <x v="20"/>
    <x v="197"/>
    <x v="0"/>
    <x v="2"/>
    <x v="2"/>
    <x v="27"/>
    <x v="1"/>
    <x v="8"/>
    <x v="33"/>
    <x v="0"/>
    <x v="1"/>
    <x v="0"/>
  </r>
  <r>
    <x v="20"/>
    <x v="197"/>
    <x v="0"/>
    <x v="4"/>
    <x v="2"/>
    <x v="27"/>
    <x v="1"/>
    <x v="5"/>
    <x v="33"/>
    <x v="0"/>
    <x v="0"/>
    <x v="0"/>
  </r>
  <r>
    <x v="21"/>
    <x v="202"/>
    <x v="1"/>
    <x v="2"/>
    <x v="5"/>
    <x v="26"/>
    <x v="1"/>
    <x v="2"/>
    <x v="36"/>
    <x v="0"/>
    <x v="1"/>
    <x v="0"/>
  </r>
  <r>
    <x v="21"/>
    <x v="203"/>
    <x v="1"/>
    <x v="2"/>
    <x v="5"/>
    <x v="26"/>
    <x v="1"/>
    <x v="2"/>
    <x v="36"/>
    <x v="0"/>
    <x v="1"/>
    <x v="0"/>
  </r>
  <r>
    <x v="21"/>
    <x v="204"/>
    <x v="1"/>
    <x v="2"/>
    <x v="2"/>
    <x v="27"/>
    <x v="1"/>
    <x v="2"/>
    <x v="36"/>
    <x v="0"/>
    <x v="1"/>
    <x v="0"/>
  </r>
  <r>
    <x v="21"/>
    <x v="205"/>
    <x v="7"/>
    <x v="2"/>
    <x v="3"/>
    <x v="46"/>
    <x v="1"/>
    <x v="2"/>
    <x v="36"/>
    <x v="0"/>
    <x v="1"/>
    <x v="0"/>
  </r>
  <r>
    <x v="21"/>
    <x v="206"/>
    <x v="11"/>
    <x v="2"/>
    <x v="39"/>
    <x v="47"/>
    <x v="1"/>
    <x v="2"/>
    <x v="37"/>
    <x v="0"/>
    <x v="1"/>
    <x v="0"/>
  </r>
  <r>
    <x v="21"/>
    <x v="207"/>
    <x v="11"/>
    <x v="2"/>
    <x v="0"/>
    <x v="48"/>
    <x v="1"/>
    <x v="2"/>
    <x v="37"/>
    <x v="0"/>
    <x v="1"/>
    <x v="0"/>
  </r>
  <r>
    <x v="21"/>
    <x v="208"/>
    <x v="1"/>
    <x v="2"/>
    <x v="34"/>
    <x v="41"/>
    <x v="1"/>
    <x v="6"/>
    <x v="32"/>
    <x v="0"/>
    <x v="1"/>
    <x v="0"/>
  </r>
  <r>
    <x v="21"/>
    <x v="209"/>
    <x v="8"/>
    <x v="2"/>
    <x v="40"/>
    <x v="49"/>
    <x v="1"/>
    <x v="6"/>
    <x v="32"/>
    <x v="0"/>
    <x v="1"/>
    <x v="0"/>
  </r>
  <r>
    <x v="21"/>
    <x v="210"/>
    <x v="1"/>
    <x v="2"/>
    <x v="17"/>
    <x v="28"/>
    <x v="1"/>
    <x v="6"/>
    <x v="32"/>
    <x v="0"/>
    <x v="1"/>
    <x v="0"/>
  </r>
  <r>
    <x v="21"/>
    <x v="211"/>
    <x v="1"/>
    <x v="2"/>
    <x v="24"/>
    <x v="30"/>
    <x v="1"/>
    <x v="6"/>
    <x v="32"/>
    <x v="0"/>
    <x v="1"/>
    <x v="0"/>
  </r>
  <r>
    <x v="21"/>
    <x v="212"/>
    <x v="1"/>
    <x v="2"/>
    <x v="24"/>
    <x v="30"/>
    <x v="1"/>
    <x v="6"/>
    <x v="32"/>
    <x v="0"/>
    <x v="1"/>
    <x v="0"/>
  </r>
  <r>
    <x v="21"/>
    <x v="196"/>
    <x v="6"/>
    <x v="2"/>
    <x v="4"/>
    <x v="35"/>
    <x v="1"/>
    <x v="6"/>
    <x v="32"/>
    <x v="0"/>
    <x v="1"/>
    <x v="0"/>
  </r>
  <r>
    <x v="21"/>
    <x v="213"/>
    <x v="1"/>
    <x v="2"/>
    <x v="5"/>
    <x v="26"/>
    <x v="1"/>
    <x v="7"/>
    <x v="38"/>
    <x v="0"/>
    <x v="1"/>
    <x v="0"/>
  </r>
  <r>
    <x v="21"/>
    <x v="214"/>
    <x v="6"/>
    <x v="2"/>
    <x v="5"/>
    <x v="26"/>
    <x v="1"/>
    <x v="7"/>
    <x v="38"/>
    <x v="0"/>
    <x v="1"/>
    <x v="0"/>
  </r>
  <r>
    <x v="21"/>
    <x v="215"/>
    <x v="6"/>
    <x v="2"/>
    <x v="41"/>
    <x v="50"/>
    <x v="1"/>
    <x v="7"/>
    <x v="38"/>
    <x v="0"/>
    <x v="1"/>
    <x v="0"/>
  </r>
  <r>
    <x v="21"/>
    <x v="216"/>
    <x v="1"/>
    <x v="2"/>
    <x v="23"/>
    <x v="25"/>
    <x v="1"/>
    <x v="7"/>
    <x v="38"/>
    <x v="0"/>
    <x v="1"/>
    <x v="0"/>
  </r>
  <r>
    <x v="21"/>
    <x v="217"/>
    <x v="1"/>
    <x v="2"/>
    <x v="18"/>
    <x v="23"/>
    <x v="1"/>
    <x v="7"/>
    <x v="38"/>
    <x v="0"/>
    <x v="1"/>
    <x v="0"/>
  </r>
  <r>
    <x v="21"/>
    <x v="218"/>
    <x v="1"/>
    <x v="2"/>
    <x v="17"/>
    <x v="28"/>
    <x v="1"/>
    <x v="7"/>
    <x v="38"/>
    <x v="0"/>
    <x v="1"/>
    <x v="0"/>
  </r>
  <r>
    <x v="21"/>
    <x v="219"/>
    <x v="1"/>
    <x v="2"/>
    <x v="17"/>
    <x v="28"/>
    <x v="1"/>
    <x v="7"/>
    <x v="38"/>
    <x v="0"/>
    <x v="1"/>
    <x v="0"/>
  </r>
  <r>
    <x v="21"/>
    <x v="220"/>
    <x v="1"/>
    <x v="2"/>
    <x v="33"/>
    <x v="40"/>
    <x v="1"/>
    <x v="8"/>
    <x v="39"/>
    <x v="0"/>
    <x v="1"/>
    <x v="0"/>
  </r>
  <r>
    <x v="21"/>
    <x v="221"/>
    <x v="8"/>
    <x v="2"/>
    <x v="27"/>
    <x v="33"/>
    <x v="1"/>
    <x v="8"/>
    <x v="39"/>
    <x v="0"/>
    <x v="1"/>
    <x v="0"/>
  </r>
  <r>
    <x v="21"/>
    <x v="222"/>
    <x v="1"/>
    <x v="2"/>
    <x v="23"/>
    <x v="25"/>
    <x v="1"/>
    <x v="8"/>
    <x v="39"/>
    <x v="0"/>
    <x v="1"/>
    <x v="0"/>
  </r>
  <r>
    <x v="21"/>
    <x v="223"/>
    <x v="6"/>
    <x v="2"/>
    <x v="5"/>
    <x v="26"/>
    <x v="1"/>
    <x v="8"/>
    <x v="39"/>
    <x v="0"/>
    <x v="1"/>
    <x v="0"/>
  </r>
  <r>
    <x v="21"/>
    <x v="224"/>
    <x v="6"/>
    <x v="2"/>
    <x v="4"/>
    <x v="51"/>
    <x v="2"/>
    <x v="8"/>
    <x v="39"/>
    <x v="0"/>
    <x v="1"/>
    <x v="0"/>
  </r>
  <r>
    <x v="21"/>
    <x v="225"/>
    <x v="2"/>
    <x v="0"/>
    <x v="7"/>
    <x v="52"/>
    <x v="2"/>
    <x v="9"/>
    <x v="40"/>
    <x v="0"/>
    <x v="0"/>
    <x v="0"/>
  </r>
  <r>
    <x v="22"/>
    <x v="226"/>
    <x v="1"/>
    <x v="2"/>
    <x v="23"/>
    <x v="25"/>
    <x v="1"/>
    <x v="2"/>
    <x v="41"/>
    <x v="0"/>
    <x v="1"/>
    <x v="0"/>
  </r>
  <r>
    <x v="22"/>
    <x v="227"/>
    <x v="1"/>
    <x v="2"/>
    <x v="5"/>
    <x v="26"/>
    <x v="1"/>
    <x v="2"/>
    <x v="41"/>
    <x v="0"/>
    <x v="1"/>
    <x v="0"/>
  </r>
  <r>
    <x v="22"/>
    <x v="228"/>
    <x v="1"/>
    <x v="2"/>
    <x v="5"/>
    <x v="53"/>
    <x v="2"/>
    <x v="2"/>
    <x v="41"/>
    <x v="0"/>
    <x v="1"/>
    <x v="0"/>
  </r>
  <r>
    <x v="22"/>
    <x v="229"/>
    <x v="1"/>
    <x v="2"/>
    <x v="34"/>
    <x v="54"/>
    <x v="2"/>
    <x v="2"/>
    <x v="42"/>
    <x v="0"/>
    <x v="1"/>
    <x v="0"/>
  </r>
  <r>
    <x v="22"/>
    <x v="230"/>
    <x v="1"/>
    <x v="2"/>
    <x v="34"/>
    <x v="54"/>
    <x v="2"/>
    <x v="2"/>
    <x v="42"/>
    <x v="0"/>
    <x v="1"/>
    <x v="0"/>
  </r>
  <r>
    <x v="22"/>
    <x v="231"/>
    <x v="1"/>
    <x v="0"/>
    <x v="18"/>
    <x v="55"/>
    <x v="2"/>
    <x v="4"/>
    <x v="43"/>
    <x v="0"/>
    <x v="0"/>
    <x v="0"/>
  </r>
  <r>
    <x v="22"/>
    <x v="232"/>
    <x v="1"/>
    <x v="0"/>
    <x v="18"/>
    <x v="55"/>
    <x v="2"/>
    <x v="4"/>
    <x v="43"/>
    <x v="0"/>
    <x v="0"/>
    <x v="0"/>
  </r>
  <r>
    <x v="22"/>
    <x v="233"/>
    <x v="9"/>
    <x v="0"/>
    <x v="17"/>
    <x v="56"/>
    <x v="2"/>
    <x v="4"/>
    <x v="43"/>
    <x v="0"/>
    <x v="0"/>
    <x v="0"/>
  </r>
  <r>
    <x v="22"/>
    <x v="234"/>
    <x v="9"/>
    <x v="0"/>
    <x v="17"/>
    <x v="56"/>
    <x v="2"/>
    <x v="4"/>
    <x v="43"/>
    <x v="0"/>
    <x v="0"/>
    <x v="0"/>
  </r>
  <r>
    <x v="22"/>
    <x v="235"/>
    <x v="9"/>
    <x v="0"/>
    <x v="17"/>
    <x v="56"/>
    <x v="2"/>
    <x v="4"/>
    <x v="43"/>
    <x v="0"/>
    <x v="0"/>
    <x v="0"/>
  </r>
  <r>
    <x v="22"/>
    <x v="236"/>
    <x v="9"/>
    <x v="0"/>
    <x v="17"/>
    <x v="56"/>
    <x v="2"/>
    <x v="4"/>
    <x v="43"/>
    <x v="0"/>
    <x v="0"/>
    <x v="0"/>
  </r>
  <r>
    <x v="22"/>
    <x v="237"/>
    <x v="6"/>
    <x v="2"/>
    <x v="5"/>
    <x v="53"/>
    <x v="2"/>
    <x v="6"/>
    <x v="32"/>
    <x v="0"/>
    <x v="1"/>
    <x v="0"/>
  </r>
  <r>
    <x v="22"/>
    <x v="238"/>
    <x v="1"/>
    <x v="2"/>
    <x v="17"/>
    <x v="56"/>
    <x v="2"/>
    <x v="6"/>
    <x v="32"/>
    <x v="0"/>
    <x v="1"/>
    <x v="0"/>
  </r>
  <r>
    <x v="22"/>
    <x v="239"/>
    <x v="1"/>
    <x v="2"/>
    <x v="18"/>
    <x v="55"/>
    <x v="2"/>
    <x v="6"/>
    <x v="32"/>
    <x v="0"/>
    <x v="1"/>
    <x v="0"/>
  </r>
  <r>
    <x v="22"/>
    <x v="240"/>
    <x v="1"/>
    <x v="2"/>
    <x v="17"/>
    <x v="56"/>
    <x v="2"/>
    <x v="6"/>
    <x v="32"/>
    <x v="0"/>
    <x v="1"/>
    <x v="0"/>
  </r>
  <r>
    <x v="22"/>
    <x v="241"/>
    <x v="1"/>
    <x v="2"/>
    <x v="8"/>
    <x v="57"/>
    <x v="2"/>
    <x v="6"/>
    <x v="32"/>
    <x v="0"/>
    <x v="1"/>
    <x v="0"/>
  </r>
  <r>
    <x v="22"/>
    <x v="242"/>
    <x v="1"/>
    <x v="2"/>
    <x v="18"/>
    <x v="55"/>
    <x v="2"/>
    <x v="6"/>
    <x v="32"/>
    <x v="0"/>
    <x v="1"/>
    <x v="0"/>
  </r>
  <r>
    <x v="22"/>
    <x v="210"/>
    <x v="1"/>
    <x v="2"/>
    <x v="8"/>
    <x v="57"/>
    <x v="2"/>
    <x v="6"/>
    <x v="32"/>
    <x v="0"/>
    <x v="1"/>
    <x v="0"/>
  </r>
  <r>
    <x v="22"/>
    <x v="211"/>
    <x v="1"/>
    <x v="2"/>
    <x v="24"/>
    <x v="58"/>
    <x v="2"/>
    <x v="6"/>
    <x v="32"/>
    <x v="0"/>
    <x v="1"/>
    <x v="0"/>
  </r>
  <r>
    <x v="22"/>
    <x v="212"/>
    <x v="1"/>
    <x v="2"/>
    <x v="24"/>
    <x v="58"/>
    <x v="2"/>
    <x v="6"/>
    <x v="32"/>
    <x v="0"/>
    <x v="1"/>
    <x v="0"/>
  </r>
  <r>
    <x v="22"/>
    <x v="237"/>
    <x v="6"/>
    <x v="2"/>
    <x v="5"/>
    <x v="53"/>
    <x v="2"/>
    <x v="6"/>
    <x v="32"/>
    <x v="0"/>
    <x v="1"/>
    <x v="0"/>
  </r>
  <r>
    <x v="22"/>
    <x v="243"/>
    <x v="7"/>
    <x v="2"/>
    <x v="6"/>
    <x v="59"/>
    <x v="2"/>
    <x v="6"/>
    <x v="32"/>
    <x v="0"/>
    <x v="1"/>
    <x v="0"/>
  </r>
  <r>
    <x v="22"/>
    <x v="244"/>
    <x v="1"/>
    <x v="2"/>
    <x v="17"/>
    <x v="56"/>
    <x v="2"/>
    <x v="7"/>
    <x v="38"/>
    <x v="0"/>
    <x v="1"/>
    <x v="0"/>
  </r>
  <r>
    <x v="22"/>
    <x v="245"/>
    <x v="1"/>
    <x v="2"/>
    <x v="5"/>
    <x v="53"/>
    <x v="2"/>
    <x v="7"/>
    <x v="38"/>
    <x v="0"/>
    <x v="1"/>
    <x v="0"/>
  </r>
  <r>
    <x v="22"/>
    <x v="246"/>
    <x v="1"/>
    <x v="2"/>
    <x v="5"/>
    <x v="53"/>
    <x v="2"/>
    <x v="7"/>
    <x v="38"/>
    <x v="0"/>
    <x v="1"/>
    <x v="0"/>
  </r>
  <r>
    <x v="22"/>
    <x v="217"/>
    <x v="1"/>
    <x v="2"/>
    <x v="17"/>
    <x v="56"/>
    <x v="2"/>
    <x v="7"/>
    <x v="38"/>
    <x v="0"/>
    <x v="1"/>
    <x v="0"/>
  </r>
  <r>
    <x v="22"/>
    <x v="214"/>
    <x v="6"/>
    <x v="2"/>
    <x v="5"/>
    <x v="53"/>
    <x v="2"/>
    <x v="7"/>
    <x v="38"/>
    <x v="0"/>
    <x v="1"/>
    <x v="0"/>
  </r>
  <r>
    <x v="22"/>
    <x v="247"/>
    <x v="1"/>
    <x v="2"/>
    <x v="17"/>
    <x v="56"/>
    <x v="2"/>
    <x v="7"/>
    <x v="38"/>
    <x v="0"/>
    <x v="1"/>
    <x v="0"/>
  </r>
  <r>
    <x v="22"/>
    <x v="248"/>
    <x v="1"/>
    <x v="2"/>
    <x v="17"/>
    <x v="56"/>
    <x v="2"/>
    <x v="7"/>
    <x v="38"/>
    <x v="0"/>
    <x v="1"/>
    <x v="0"/>
  </r>
  <r>
    <x v="22"/>
    <x v="219"/>
    <x v="1"/>
    <x v="2"/>
    <x v="17"/>
    <x v="56"/>
    <x v="2"/>
    <x v="7"/>
    <x v="38"/>
    <x v="0"/>
    <x v="1"/>
    <x v="0"/>
  </r>
  <r>
    <x v="22"/>
    <x v="224"/>
    <x v="6"/>
    <x v="2"/>
    <x v="4"/>
    <x v="51"/>
    <x v="2"/>
    <x v="8"/>
    <x v="39"/>
    <x v="0"/>
    <x v="1"/>
    <x v="0"/>
  </r>
  <r>
    <x v="22"/>
    <x v="249"/>
    <x v="7"/>
    <x v="2"/>
    <x v="27"/>
    <x v="60"/>
    <x v="2"/>
    <x v="8"/>
    <x v="39"/>
    <x v="0"/>
    <x v="1"/>
    <x v="0"/>
  </r>
  <r>
    <x v="22"/>
    <x v="250"/>
    <x v="1"/>
    <x v="2"/>
    <x v="2"/>
    <x v="61"/>
    <x v="2"/>
    <x v="8"/>
    <x v="39"/>
    <x v="0"/>
    <x v="1"/>
    <x v="0"/>
  </r>
  <r>
    <x v="22"/>
    <x v="251"/>
    <x v="6"/>
    <x v="2"/>
    <x v="5"/>
    <x v="53"/>
    <x v="2"/>
    <x v="8"/>
    <x v="39"/>
    <x v="0"/>
    <x v="1"/>
    <x v="0"/>
  </r>
  <r>
    <x v="22"/>
    <x v="252"/>
    <x v="1"/>
    <x v="2"/>
    <x v="23"/>
    <x v="62"/>
    <x v="2"/>
    <x v="8"/>
    <x v="39"/>
    <x v="0"/>
    <x v="1"/>
    <x v="0"/>
  </r>
  <r>
    <x v="23"/>
    <x v="253"/>
    <x v="1"/>
    <x v="2"/>
    <x v="5"/>
    <x v="53"/>
    <x v="2"/>
    <x v="2"/>
    <x v="42"/>
    <x v="0"/>
    <x v="1"/>
    <x v="0"/>
  </r>
  <r>
    <x v="23"/>
    <x v="254"/>
    <x v="8"/>
    <x v="2"/>
    <x v="23"/>
    <x v="62"/>
    <x v="2"/>
    <x v="2"/>
    <x v="42"/>
    <x v="0"/>
    <x v="1"/>
    <x v="0"/>
  </r>
  <r>
    <x v="23"/>
    <x v="255"/>
    <x v="6"/>
    <x v="2"/>
    <x v="5"/>
    <x v="53"/>
    <x v="2"/>
    <x v="2"/>
    <x v="42"/>
    <x v="0"/>
    <x v="1"/>
    <x v="0"/>
  </r>
  <r>
    <x v="23"/>
    <x v="256"/>
    <x v="1"/>
    <x v="2"/>
    <x v="17"/>
    <x v="56"/>
    <x v="2"/>
    <x v="2"/>
    <x v="42"/>
    <x v="0"/>
    <x v="1"/>
    <x v="0"/>
  </r>
  <r>
    <x v="23"/>
    <x v="257"/>
    <x v="7"/>
    <x v="2"/>
    <x v="23"/>
    <x v="62"/>
    <x v="2"/>
    <x v="2"/>
    <x v="42"/>
    <x v="0"/>
    <x v="1"/>
    <x v="0"/>
  </r>
  <r>
    <x v="23"/>
    <x v="258"/>
    <x v="1"/>
    <x v="2"/>
    <x v="17"/>
    <x v="56"/>
    <x v="2"/>
    <x v="2"/>
    <x v="42"/>
    <x v="0"/>
    <x v="1"/>
    <x v="0"/>
  </r>
  <r>
    <x v="23"/>
    <x v="259"/>
    <x v="8"/>
    <x v="2"/>
    <x v="23"/>
    <x v="62"/>
    <x v="2"/>
    <x v="2"/>
    <x v="42"/>
    <x v="0"/>
    <x v="1"/>
    <x v="0"/>
  </r>
  <r>
    <x v="23"/>
    <x v="260"/>
    <x v="1"/>
    <x v="2"/>
    <x v="5"/>
    <x v="53"/>
    <x v="2"/>
    <x v="2"/>
    <x v="42"/>
    <x v="0"/>
    <x v="1"/>
    <x v="0"/>
  </r>
  <r>
    <x v="23"/>
    <x v="261"/>
    <x v="1"/>
    <x v="3"/>
    <x v="30"/>
    <x v="63"/>
    <x v="2"/>
    <x v="3"/>
    <x v="44"/>
    <x v="0"/>
    <x v="0"/>
    <x v="0"/>
  </r>
  <r>
    <x v="23"/>
    <x v="262"/>
    <x v="6"/>
    <x v="3"/>
    <x v="30"/>
    <x v="63"/>
    <x v="2"/>
    <x v="3"/>
    <x v="44"/>
    <x v="0"/>
    <x v="0"/>
    <x v="0"/>
  </r>
  <r>
    <x v="23"/>
    <x v="263"/>
    <x v="1"/>
    <x v="3"/>
    <x v="30"/>
    <x v="63"/>
    <x v="2"/>
    <x v="3"/>
    <x v="44"/>
    <x v="0"/>
    <x v="0"/>
    <x v="0"/>
  </r>
  <r>
    <x v="23"/>
    <x v="264"/>
    <x v="1"/>
    <x v="2"/>
    <x v="17"/>
    <x v="56"/>
    <x v="2"/>
    <x v="6"/>
    <x v="32"/>
    <x v="0"/>
    <x v="1"/>
    <x v="0"/>
  </r>
  <r>
    <x v="23"/>
    <x v="265"/>
    <x v="1"/>
    <x v="2"/>
    <x v="23"/>
    <x v="62"/>
    <x v="2"/>
    <x v="6"/>
    <x v="32"/>
    <x v="0"/>
    <x v="1"/>
    <x v="0"/>
  </r>
  <r>
    <x v="23"/>
    <x v="266"/>
    <x v="1"/>
    <x v="2"/>
    <x v="23"/>
    <x v="62"/>
    <x v="2"/>
    <x v="6"/>
    <x v="32"/>
    <x v="0"/>
    <x v="1"/>
    <x v="0"/>
  </r>
  <r>
    <x v="23"/>
    <x v="210"/>
    <x v="1"/>
    <x v="2"/>
    <x v="17"/>
    <x v="56"/>
    <x v="2"/>
    <x v="6"/>
    <x v="32"/>
    <x v="0"/>
    <x v="1"/>
    <x v="0"/>
  </r>
  <r>
    <x v="23"/>
    <x v="211"/>
    <x v="1"/>
    <x v="2"/>
    <x v="24"/>
    <x v="58"/>
    <x v="2"/>
    <x v="6"/>
    <x v="32"/>
    <x v="0"/>
    <x v="1"/>
    <x v="0"/>
  </r>
  <r>
    <x v="23"/>
    <x v="212"/>
    <x v="1"/>
    <x v="2"/>
    <x v="24"/>
    <x v="58"/>
    <x v="2"/>
    <x v="6"/>
    <x v="32"/>
    <x v="0"/>
    <x v="1"/>
    <x v="0"/>
  </r>
  <r>
    <x v="23"/>
    <x v="196"/>
    <x v="6"/>
    <x v="2"/>
    <x v="4"/>
    <x v="51"/>
    <x v="2"/>
    <x v="6"/>
    <x v="32"/>
    <x v="0"/>
    <x v="1"/>
    <x v="0"/>
  </r>
  <r>
    <x v="23"/>
    <x v="237"/>
    <x v="6"/>
    <x v="2"/>
    <x v="5"/>
    <x v="53"/>
    <x v="2"/>
    <x v="6"/>
    <x v="32"/>
    <x v="0"/>
    <x v="1"/>
    <x v="0"/>
  </r>
  <r>
    <x v="23"/>
    <x v="243"/>
    <x v="7"/>
    <x v="2"/>
    <x v="23"/>
    <x v="62"/>
    <x v="2"/>
    <x v="6"/>
    <x v="32"/>
    <x v="0"/>
    <x v="1"/>
    <x v="0"/>
  </r>
  <r>
    <x v="23"/>
    <x v="267"/>
    <x v="1"/>
    <x v="2"/>
    <x v="17"/>
    <x v="56"/>
    <x v="2"/>
    <x v="7"/>
    <x v="38"/>
    <x v="0"/>
    <x v="1"/>
    <x v="0"/>
  </r>
  <r>
    <x v="23"/>
    <x v="268"/>
    <x v="1"/>
    <x v="2"/>
    <x v="23"/>
    <x v="62"/>
    <x v="2"/>
    <x v="7"/>
    <x v="38"/>
    <x v="0"/>
    <x v="1"/>
    <x v="0"/>
  </r>
  <r>
    <x v="23"/>
    <x v="269"/>
    <x v="1"/>
    <x v="2"/>
    <x v="18"/>
    <x v="55"/>
    <x v="2"/>
    <x v="7"/>
    <x v="38"/>
    <x v="0"/>
    <x v="1"/>
    <x v="0"/>
  </r>
  <r>
    <x v="23"/>
    <x v="214"/>
    <x v="6"/>
    <x v="2"/>
    <x v="5"/>
    <x v="53"/>
    <x v="2"/>
    <x v="7"/>
    <x v="38"/>
    <x v="0"/>
    <x v="1"/>
    <x v="0"/>
  </r>
  <r>
    <x v="23"/>
    <x v="270"/>
    <x v="1"/>
    <x v="2"/>
    <x v="17"/>
    <x v="56"/>
    <x v="2"/>
    <x v="7"/>
    <x v="38"/>
    <x v="0"/>
    <x v="1"/>
    <x v="0"/>
  </r>
  <r>
    <x v="23"/>
    <x v="271"/>
    <x v="1"/>
    <x v="2"/>
    <x v="30"/>
    <x v="63"/>
    <x v="2"/>
    <x v="7"/>
    <x v="38"/>
    <x v="0"/>
    <x v="1"/>
    <x v="0"/>
  </r>
  <r>
    <x v="23"/>
    <x v="272"/>
    <x v="1"/>
    <x v="2"/>
    <x v="30"/>
    <x v="63"/>
    <x v="2"/>
    <x v="7"/>
    <x v="38"/>
    <x v="0"/>
    <x v="1"/>
    <x v="0"/>
  </r>
  <r>
    <x v="23"/>
    <x v="273"/>
    <x v="1"/>
    <x v="2"/>
    <x v="17"/>
    <x v="56"/>
    <x v="2"/>
    <x v="7"/>
    <x v="38"/>
    <x v="0"/>
    <x v="1"/>
    <x v="0"/>
  </r>
  <r>
    <x v="23"/>
    <x v="274"/>
    <x v="1"/>
    <x v="2"/>
    <x v="17"/>
    <x v="56"/>
    <x v="2"/>
    <x v="7"/>
    <x v="38"/>
    <x v="0"/>
    <x v="1"/>
    <x v="0"/>
  </r>
  <r>
    <x v="23"/>
    <x v="275"/>
    <x v="1"/>
    <x v="2"/>
    <x v="17"/>
    <x v="56"/>
    <x v="2"/>
    <x v="7"/>
    <x v="38"/>
    <x v="0"/>
    <x v="1"/>
    <x v="0"/>
  </r>
  <r>
    <x v="23"/>
    <x v="219"/>
    <x v="1"/>
    <x v="2"/>
    <x v="17"/>
    <x v="56"/>
    <x v="2"/>
    <x v="7"/>
    <x v="38"/>
    <x v="0"/>
    <x v="1"/>
    <x v="0"/>
  </r>
  <r>
    <x v="23"/>
    <x v="276"/>
    <x v="1"/>
    <x v="2"/>
    <x v="30"/>
    <x v="63"/>
    <x v="2"/>
    <x v="8"/>
    <x v="39"/>
    <x v="0"/>
    <x v="1"/>
    <x v="0"/>
  </r>
  <r>
    <x v="23"/>
    <x v="251"/>
    <x v="6"/>
    <x v="2"/>
    <x v="5"/>
    <x v="53"/>
    <x v="2"/>
    <x v="8"/>
    <x v="39"/>
    <x v="0"/>
    <x v="1"/>
    <x v="0"/>
  </r>
  <r>
    <x v="23"/>
    <x v="277"/>
    <x v="7"/>
    <x v="2"/>
    <x v="33"/>
    <x v="64"/>
    <x v="2"/>
    <x v="8"/>
    <x v="39"/>
    <x v="0"/>
    <x v="1"/>
    <x v="0"/>
  </r>
  <r>
    <x v="23"/>
    <x v="252"/>
    <x v="1"/>
    <x v="2"/>
    <x v="23"/>
    <x v="62"/>
    <x v="2"/>
    <x v="8"/>
    <x v="39"/>
    <x v="0"/>
    <x v="1"/>
    <x v="0"/>
  </r>
  <r>
    <x v="23"/>
    <x v="278"/>
    <x v="8"/>
    <x v="2"/>
    <x v="5"/>
    <x v="53"/>
    <x v="2"/>
    <x v="8"/>
    <x v="39"/>
    <x v="0"/>
    <x v="1"/>
    <x v="0"/>
  </r>
  <r>
    <x v="23"/>
    <x v="279"/>
    <x v="1"/>
    <x v="2"/>
    <x v="2"/>
    <x v="61"/>
    <x v="2"/>
    <x v="8"/>
    <x v="39"/>
    <x v="0"/>
    <x v="1"/>
    <x v="0"/>
  </r>
  <r>
    <x v="24"/>
    <x v="280"/>
    <x v="1"/>
    <x v="2"/>
    <x v="27"/>
    <x v="60"/>
    <x v="2"/>
    <x v="2"/>
    <x v="42"/>
    <x v="0"/>
    <x v="1"/>
    <x v="0"/>
  </r>
  <r>
    <x v="24"/>
    <x v="281"/>
    <x v="7"/>
    <x v="2"/>
    <x v="5"/>
    <x v="53"/>
    <x v="2"/>
    <x v="2"/>
    <x v="42"/>
    <x v="0"/>
    <x v="1"/>
    <x v="0"/>
  </r>
  <r>
    <x v="24"/>
    <x v="282"/>
    <x v="1"/>
    <x v="2"/>
    <x v="27"/>
    <x v="60"/>
    <x v="2"/>
    <x v="2"/>
    <x v="42"/>
    <x v="0"/>
    <x v="1"/>
    <x v="0"/>
  </r>
  <r>
    <x v="24"/>
    <x v="283"/>
    <x v="1"/>
    <x v="2"/>
    <x v="17"/>
    <x v="56"/>
    <x v="2"/>
    <x v="6"/>
    <x v="32"/>
    <x v="0"/>
    <x v="1"/>
    <x v="0"/>
  </r>
  <r>
    <x v="24"/>
    <x v="284"/>
    <x v="8"/>
    <x v="2"/>
    <x v="40"/>
    <x v="65"/>
    <x v="2"/>
    <x v="6"/>
    <x v="32"/>
    <x v="0"/>
    <x v="1"/>
    <x v="0"/>
  </r>
  <r>
    <x v="24"/>
    <x v="285"/>
    <x v="1"/>
    <x v="2"/>
    <x v="34"/>
    <x v="54"/>
    <x v="2"/>
    <x v="6"/>
    <x v="32"/>
    <x v="0"/>
    <x v="1"/>
    <x v="0"/>
  </r>
  <r>
    <x v="24"/>
    <x v="237"/>
    <x v="6"/>
    <x v="2"/>
    <x v="5"/>
    <x v="53"/>
    <x v="2"/>
    <x v="6"/>
    <x v="32"/>
    <x v="0"/>
    <x v="1"/>
    <x v="0"/>
  </r>
  <r>
    <x v="24"/>
    <x v="214"/>
    <x v="6"/>
    <x v="2"/>
    <x v="5"/>
    <x v="53"/>
    <x v="2"/>
    <x v="7"/>
    <x v="38"/>
    <x v="0"/>
    <x v="1"/>
    <x v="0"/>
  </r>
  <r>
    <x v="24"/>
    <x v="267"/>
    <x v="1"/>
    <x v="2"/>
    <x v="17"/>
    <x v="56"/>
    <x v="2"/>
    <x v="7"/>
    <x v="38"/>
    <x v="0"/>
    <x v="1"/>
    <x v="0"/>
  </r>
  <r>
    <x v="24"/>
    <x v="286"/>
    <x v="1"/>
    <x v="2"/>
    <x v="11"/>
    <x v="66"/>
    <x v="2"/>
    <x v="7"/>
    <x v="38"/>
    <x v="0"/>
    <x v="1"/>
    <x v="0"/>
  </r>
  <r>
    <x v="24"/>
    <x v="287"/>
    <x v="1"/>
    <x v="2"/>
    <x v="27"/>
    <x v="60"/>
    <x v="2"/>
    <x v="7"/>
    <x v="38"/>
    <x v="0"/>
    <x v="1"/>
    <x v="0"/>
  </r>
  <r>
    <x v="24"/>
    <x v="288"/>
    <x v="7"/>
    <x v="2"/>
    <x v="33"/>
    <x v="64"/>
    <x v="2"/>
    <x v="7"/>
    <x v="38"/>
    <x v="0"/>
    <x v="1"/>
    <x v="0"/>
  </r>
  <r>
    <x v="25"/>
    <x v="289"/>
    <x v="1"/>
    <x v="0"/>
    <x v="30"/>
    <x v="63"/>
    <x v="2"/>
    <x v="0"/>
    <x v="45"/>
    <x v="0"/>
    <x v="0"/>
    <x v="0"/>
  </r>
  <r>
    <x v="25"/>
    <x v="290"/>
    <x v="1"/>
    <x v="2"/>
    <x v="6"/>
    <x v="59"/>
    <x v="2"/>
    <x v="2"/>
    <x v="46"/>
    <x v="0"/>
    <x v="1"/>
    <x v="0"/>
  </r>
  <r>
    <x v="25"/>
    <x v="291"/>
    <x v="1"/>
    <x v="2"/>
    <x v="6"/>
    <x v="59"/>
    <x v="2"/>
    <x v="2"/>
    <x v="46"/>
    <x v="0"/>
    <x v="1"/>
    <x v="0"/>
  </r>
  <r>
    <x v="25"/>
    <x v="261"/>
    <x v="1"/>
    <x v="3"/>
    <x v="18"/>
    <x v="55"/>
    <x v="2"/>
    <x v="3"/>
    <x v="47"/>
    <x v="0"/>
    <x v="0"/>
    <x v="0"/>
  </r>
  <r>
    <x v="25"/>
    <x v="292"/>
    <x v="1"/>
    <x v="3"/>
    <x v="27"/>
    <x v="60"/>
    <x v="2"/>
    <x v="3"/>
    <x v="47"/>
    <x v="0"/>
    <x v="0"/>
    <x v="0"/>
  </r>
  <r>
    <x v="25"/>
    <x v="293"/>
    <x v="1"/>
    <x v="2"/>
    <x v="5"/>
    <x v="53"/>
    <x v="2"/>
    <x v="5"/>
    <x v="48"/>
    <x v="0"/>
    <x v="1"/>
    <x v="0"/>
  </r>
  <r>
    <x v="25"/>
    <x v="294"/>
    <x v="1"/>
    <x v="2"/>
    <x v="42"/>
    <x v="67"/>
    <x v="2"/>
    <x v="5"/>
    <x v="48"/>
    <x v="0"/>
    <x v="1"/>
    <x v="0"/>
  </r>
  <r>
    <x v="25"/>
    <x v="295"/>
    <x v="1"/>
    <x v="2"/>
    <x v="5"/>
    <x v="53"/>
    <x v="2"/>
    <x v="5"/>
    <x v="48"/>
    <x v="0"/>
    <x v="1"/>
    <x v="0"/>
  </r>
  <r>
    <x v="26"/>
    <x v="296"/>
    <x v="1"/>
    <x v="0"/>
    <x v="23"/>
    <x v="62"/>
    <x v="2"/>
    <x v="0"/>
    <x v="49"/>
    <x v="0"/>
    <x v="0"/>
    <x v="0"/>
  </r>
  <r>
    <x v="26"/>
    <x v="297"/>
    <x v="1"/>
    <x v="0"/>
    <x v="23"/>
    <x v="62"/>
    <x v="2"/>
    <x v="0"/>
    <x v="49"/>
    <x v="0"/>
    <x v="0"/>
    <x v="0"/>
  </r>
  <r>
    <x v="26"/>
    <x v="298"/>
    <x v="1"/>
    <x v="1"/>
    <x v="30"/>
    <x v="63"/>
    <x v="2"/>
    <x v="1"/>
    <x v="50"/>
    <x v="0"/>
    <x v="0"/>
    <x v="0"/>
  </r>
  <r>
    <x v="26"/>
    <x v="229"/>
    <x v="1"/>
    <x v="2"/>
    <x v="28"/>
    <x v="68"/>
    <x v="2"/>
    <x v="2"/>
    <x v="51"/>
    <x v="0"/>
    <x v="1"/>
    <x v="0"/>
  </r>
  <r>
    <x v="26"/>
    <x v="230"/>
    <x v="1"/>
    <x v="2"/>
    <x v="28"/>
    <x v="68"/>
    <x v="2"/>
    <x v="2"/>
    <x v="51"/>
    <x v="0"/>
    <x v="1"/>
    <x v="0"/>
  </r>
  <r>
    <x v="26"/>
    <x v="299"/>
    <x v="1"/>
    <x v="3"/>
    <x v="28"/>
    <x v="68"/>
    <x v="2"/>
    <x v="3"/>
    <x v="52"/>
    <x v="0"/>
    <x v="0"/>
    <x v="0"/>
  </r>
  <r>
    <x v="26"/>
    <x v="300"/>
    <x v="1"/>
    <x v="3"/>
    <x v="28"/>
    <x v="68"/>
    <x v="2"/>
    <x v="3"/>
    <x v="52"/>
    <x v="0"/>
    <x v="0"/>
    <x v="0"/>
  </r>
  <r>
    <x v="26"/>
    <x v="301"/>
    <x v="1"/>
    <x v="1"/>
    <x v="30"/>
    <x v="63"/>
    <x v="2"/>
    <x v="1"/>
    <x v="50"/>
    <x v="0"/>
    <x v="0"/>
    <x v="0"/>
  </r>
  <r>
    <x v="26"/>
    <x v="302"/>
    <x v="1"/>
    <x v="2"/>
    <x v="30"/>
    <x v="63"/>
    <x v="2"/>
    <x v="5"/>
    <x v="53"/>
    <x v="0"/>
    <x v="1"/>
    <x v="0"/>
  </r>
  <r>
    <x v="26"/>
    <x v="303"/>
    <x v="1"/>
    <x v="2"/>
    <x v="30"/>
    <x v="63"/>
    <x v="2"/>
    <x v="5"/>
    <x v="53"/>
    <x v="0"/>
    <x v="1"/>
    <x v="0"/>
  </r>
  <r>
    <x v="27"/>
    <x v="6"/>
    <x v="1"/>
    <x v="0"/>
    <x v="6"/>
    <x v="59"/>
    <x v="2"/>
    <x v="0"/>
    <x v="54"/>
    <x v="0"/>
    <x v="0"/>
    <x v="0"/>
  </r>
  <r>
    <x v="27"/>
    <x v="10"/>
    <x v="1"/>
    <x v="0"/>
    <x v="5"/>
    <x v="53"/>
    <x v="2"/>
    <x v="0"/>
    <x v="54"/>
    <x v="0"/>
    <x v="0"/>
    <x v="0"/>
  </r>
  <r>
    <x v="27"/>
    <x v="11"/>
    <x v="1"/>
    <x v="0"/>
    <x v="5"/>
    <x v="53"/>
    <x v="2"/>
    <x v="0"/>
    <x v="54"/>
    <x v="0"/>
    <x v="0"/>
    <x v="0"/>
  </r>
  <r>
    <x v="27"/>
    <x v="296"/>
    <x v="1"/>
    <x v="0"/>
    <x v="23"/>
    <x v="62"/>
    <x v="2"/>
    <x v="0"/>
    <x v="49"/>
    <x v="0"/>
    <x v="0"/>
    <x v="0"/>
  </r>
  <r>
    <x v="27"/>
    <x v="297"/>
    <x v="1"/>
    <x v="0"/>
    <x v="23"/>
    <x v="62"/>
    <x v="2"/>
    <x v="0"/>
    <x v="49"/>
    <x v="0"/>
    <x v="0"/>
    <x v="0"/>
  </r>
  <r>
    <x v="27"/>
    <x v="229"/>
    <x v="1"/>
    <x v="2"/>
    <x v="28"/>
    <x v="68"/>
    <x v="2"/>
    <x v="2"/>
    <x v="51"/>
    <x v="0"/>
    <x v="1"/>
    <x v="0"/>
  </r>
  <r>
    <x v="27"/>
    <x v="230"/>
    <x v="1"/>
    <x v="2"/>
    <x v="28"/>
    <x v="68"/>
    <x v="2"/>
    <x v="2"/>
    <x v="51"/>
    <x v="0"/>
    <x v="1"/>
    <x v="0"/>
  </r>
  <r>
    <x v="27"/>
    <x v="304"/>
    <x v="1"/>
    <x v="3"/>
    <x v="28"/>
    <x v="68"/>
    <x v="2"/>
    <x v="3"/>
    <x v="52"/>
    <x v="0"/>
    <x v="0"/>
    <x v="0"/>
  </r>
  <r>
    <x v="27"/>
    <x v="300"/>
    <x v="1"/>
    <x v="3"/>
    <x v="28"/>
    <x v="68"/>
    <x v="2"/>
    <x v="3"/>
    <x v="52"/>
    <x v="0"/>
    <x v="0"/>
    <x v="0"/>
  </r>
  <r>
    <x v="27"/>
    <x v="43"/>
    <x v="2"/>
    <x v="0"/>
    <x v="2"/>
    <x v="61"/>
    <x v="2"/>
    <x v="4"/>
    <x v="55"/>
    <x v="0"/>
    <x v="0"/>
    <x v="0"/>
  </r>
  <r>
    <x v="27"/>
    <x v="305"/>
    <x v="5"/>
    <x v="0"/>
    <x v="34"/>
    <x v="54"/>
    <x v="2"/>
    <x v="7"/>
    <x v="56"/>
    <x v="0"/>
    <x v="0"/>
    <x v="0"/>
  </r>
  <r>
    <x v="27"/>
    <x v="306"/>
    <x v="5"/>
    <x v="0"/>
    <x v="43"/>
    <x v="69"/>
    <x v="2"/>
    <x v="7"/>
    <x v="57"/>
    <x v="0"/>
    <x v="0"/>
    <x v="0"/>
  </r>
  <r>
    <x v="27"/>
    <x v="307"/>
    <x v="1"/>
    <x v="2"/>
    <x v="30"/>
    <x v="63"/>
    <x v="2"/>
    <x v="7"/>
    <x v="58"/>
    <x v="0"/>
    <x v="1"/>
    <x v="0"/>
  </r>
  <r>
    <x v="27"/>
    <x v="308"/>
    <x v="1"/>
    <x v="2"/>
    <x v="30"/>
    <x v="63"/>
    <x v="2"/>
    <x v="7"/>
    <x v="58"/>
    <x v="0"/>
    <x v="1"/>
    <x v="0"/>
  </r>
  <r>
    <x v="27"/>
    <x v="302"/>
    <x v="1"/>
    <x v="2"/>
    <x v="30"/>
    <x v="63"/>
    <x v="2"/>
    <x v="5"/>
    <x v="53"/>
    <x v="0"/>
    <x v="1"/>
    <x v="0"/>
  </r>
  <r>
    <x v="27"/>
    <x v="303"/>
    <x v="1"/>
    <x v="2"/>
    <x v="30"/>
    <x v="63"/>
    <x v="2"/>
    <x v="5"/>
    <x v="59"/>
    <x v="0"/>
    <x v="1"/>
    <x v="0"/>
  </r>
  <r>
    <x v="27"/>
    <x v="309"/>
    <x v="1"/>
    <x v="2"/>
    <x v="30"/>
    <x v="63"/>
    <x v="2"/>
    <x v="5"/>
    <x v="59"/>
    <x v="0"/>
    <x v="1"/>
    <x v="0"/>
  </r>
  <r>
    <x v="27"/>
    <x v="310"/>
    <x v="1"/>
    <x v="2"/>
    <x v="30"/>
    <x v="63"/>
    <x v="2"/>
    <x v="5"/>
    <x v="59"/>
    <x v="0"/>
    <x v="1"/>
    <x v="0"/>
  </r>
  <r>
    <x v="28"/>
    <x v="296"/>
    <x v="1"/>
    <x v="0"/>
    <x v="23"/>
    <x v="62"/>
    <x v="2"/>
    <x v="0"/>
    <x v="60"/>
    <x v="0"/>
    <x v="0"/>
    <x v="0"/>
  </r>
  <r>
    <x v="28"/>
    <x v="297"/>
    <x v="1"/>
    <x v="0"/>
    <x v="23"/>
    <x v="62"/>
    <x v="2"/>
    <x v="0"/>
    <x v="60"/>
    <x v="0"/>
    <x v="0"/>
    <x v="0"/>
  </r>
  <r>
    <x v="28"/>
    <x v="311"/>
    <x v="9"/>
    <x v="0"/>
    <x v="13"/>
    <x v="70"/>
    <x v="2"/>
    <x v="0"/>
    <x v="61"/>
    <x v="0"/>
    <x v="0"/>
    <x v="0"/>
  </r>
  <r>
    <x v="28"/>
    <x v="312"/>
    <x v="1"/>
    <x v="2"/>
    <x v="30"/>
    <x v="63"/>
    <x v="2"/>
    <x v="7"/>
    <x v="62"/>
    <x v="0"/>
    <x v="1"/>
    <x v="0"/>
  </r>
  <r>
    <x v="28"/>
    <x v="313"/>
    <x v="1"/>
    <x v="2"/>
    <x v="30"/>
    <x v="63"/>
    <x v="2"/>
    <x v="7"/>
    <x v="62"/>
    <x v="0"/>
    <x v="1"/>
    <x v="0"/>
  </r>
  <r>
    <x v="28"/>
    <x v="314"/>
    <x v="7"/>
    <x v="2"/>
    <x v="6"/>
    <x v="59"/>
    <x v="2"/>
    <x v="7"/>
    <x v="62"/>
    <x v="0"/>
    <x v="1"/>
    <x v="0"/>
  </r>
  <r>
    <x v="28"/>
    <x v="315"/>
    <x v="1"/>
    <x v="2"/>
    <x v="30"/>
    <x v="63"/>
    <x v="2"/>
    <x v="7"/>
    <x v="62"/>
    <x v="0"/>
    <x v="1"/>
    <x v="0"/>
  </r>
  <r>
    <x v="28"/>
    <x v="316"/>
    <x v="1"/>
    <x v="2"/>
    <x v="30"/>
    <x v="63"/>
    <x v="2"/>
    <x v="7"/>
    <x v="62"/>
    <x v="0"/>
    <x v="1"/>
    <x v="0"/>
  </r>
  <r>
    <x v="28"/>
    <x v="317"/>
    <x v="7"/>
    <x v="2"/>
    <x v="6"/>
    <x v="59"/>
    <x v="2"/>
    <x v="7"/>
    <x v="62"/>
    <x v="0"/>
    <x v="1"/>
    <x v="0"/>
  </r>
  <r>
    <x v="28"/>
    <x v="318"/>
    <x v="1"/>
    <x v="2"/>
    <x v="6"/>
    <x v="59"/>
    <x v="2"/>
    <x v="8"/>
    <x v="63"/>
    <x v="0"/>
    <x v="1"/>
    <x v="0"/>
  </r>
  <r>
    <x v="28"/>
    <x v="319"/>
    <x v="8"/>
    <x v="2"/>
    <x v="23"/>
    <x v="62"/>
    <x v="2"/>
    <x v="8"/>
    <x v="63"/>
    <x v="0"/>
    <x v="1"/>
    <x v="0"/>
  </r>
  <r>
    <x v="28"/>
    <x v="320"/>
    <x v="1"/>
    <x v="2"/>
    <x v="23"/>
    <x v="62"/>
    <x v="2"/>
    <x v="8"/>
    <x v="63"/>
    <x v="0"/>
    <x v="1"/>
    <x v="0"/>
  </r>
  <r>
    <x v="28"/>
    <x v="321"/>
    <x v="6"/>
    <x v="2"/>
    <x v="5"/>
    <x v="53"/>
    <x v="2"/>
    <x v="8"/>
    <x v="63"/>
    <x v="0"/>
    <x v="1"/>
    <x v="0"/>
  </r>
  <r>
    <x v="28"/>
    <x v="322"/>
    <x v="6"/>
    <x v="2"/>
    <x v="4"/>
    <x v="51"/>
    <x v="2"/>
    <x v="8"/>
    <x v="63"/>
    <x v="0"/>
    <x v="1"/>
    <x v="0"/>
  </r>
  <r>
    <x v="29"/>
    <x v="296"/>
    <x v="1"/>
    <x v="0"/>
    <x v="23"/>
    <x v="62"/>
    <x v="2"/>
    <x v="0"/>
    <x v="64"/>
    <x v="0"/>
    <x v="0"/>
    <x v="0"/>
  </r>
  <r>
    <x v="29"/>
    <x v="297"/>
    <x v="1"/>
    <x v="0"/>
    <x v="23"/>
    <x v="62"/>
    <x v="2"/>
    <x v="0"/>
    <x v="64"/>
    <x v="0"/>
    <x v="0"/>
    <x v="0"/>
  </r>
  <r>
    <x v="29"/>
    <x v="323"/>
    <x v="1"/>
    <x v="1"/>
    <x v="30"/>
    <x v="63"/>
    <x v="2"/>
    <x v="1"/>
    <x v="65"/>
    <x v="0"/>
    <x v="0"/>
    <x v="0"/>
  </r>
  <r>
    <x v="29"/>
    <x v="324"/>
    <x v="1"/>
    <x v="1"/>
    <x v="30"/>
    <x v="63"/>
    <x v="2"/>
    <x v="1"/>
    <x v="65"/>
    <x v="0"/>
    <x v="0"/>
    <x v="0"/>
  </r>
  <r>
    <x v="29"/>
    <x v="229"/>
    <x v="1"/>
    <x v="2"/>
    <x v="28"/>
    <x v="68"/>
    <x v="2"/>
    <x v="2"/>
    <x v="66"/>
    <x v="0"/>
    <x v="1"/>
    <x v="0"/>
  </r>
  <r>
    <x v="29"/>
    <x v="230"/>
    <x v="1"/>
    <x v="2"/>
    <x v="28"/>
    <x v="68"/>
    <x v="2"/>
    <x v="2"/>
    <x v="66"/>
    <x v="0"/>
    <x v="1"/>
    <x v="0"/>
  </r>
  <r>
    <x v="29"/>
    <x v="325"/>
    <x v="1"/>
    <x v="3"/>
    <x v="28"/>
    <x v="68"/>
    <x v="2"/>
    <x v="3"/>
    <x v="67"/>
    <x v="0"/>
    <x v="0"/>
    <x v="0"/>
  </r>
  <r>
    <x v="29"/>
    <x v="326"/>
    <x v="1"/>
    <x v="3"/>
    <x v="18"/>
    <x v="55"/>
    <x v="2"/>
    <x v="3"/>
    <x v="67"/>
    <x v="0"/>
    <x v="0"/>
    <x v="0"/>
  </r>
  <r>
    <x v="29"/>
    <x v="300"/>
    <x v="1"/>
    <x v="3"/>
    <x v="28"/>
    <x v="68"/>
    <x v="2"/>
    <x v="3"/>
    <x v="67"/>
    <x v="0"/>
    <x v="0"/>
    <x v="0"/>
  </r>
  <r>
    <x v="29"/>
    <x v="327"/>
    <x v="1"/>
    <x v="2"/>
    <x v="6"/>
    <x v="59"/>
    <x v="2"/>
    <x v="8"/>
    <x v="63"/>
    <x v="0"/>
    <x v="1"/>
    <x v="0"/>
  </r>
  <r>
    <x v="29"/>
    <x v="328"/>
    <x v="1"/>
    <x v="2"/>
    <x v="6"/>
    <x v="59"/>
    <x v="2"/>
    <x v="8"/>
    <x v="63"/>
    <x v="0"/>
    <x v="1"/>
    <x v="0"/>
  </r>
  <r>
    <x v="29"/>
    <x v="329"/>
    <x v="7"/>
    <x v="2"/>
    <x v="2"/>
    <x v="61"/>
    <x v="2"/>
    <x v="8"/>
    <x v="63"/>
    <x v="0"/>
    <x v="1"/>
    <x v="0"/>
  </r>
  <r>
    <x v="29"/>
    <x v="321"/>
    <x v="6"/>
    <x v="2"/>
    <x v="5"/>
    <x v="53"/>
    <x v="2"/>
    <x v="8"/>
    <x v="63"/>
    <x v="0"/>
    <x v="1"/>
    <x v="0"/>
  </r>
  <r>
    <x v="29"/>
    <x v="330"/>
    <x v="1"/>
    <x v="2"/>
    <x v="23"/>
    <x v="62"/>
    <x v="2"/>
    <x v="8"/>
    <x v="63"/>
    <x v="0"/>
    <x v="1"/>
    <x v="0"/>
  </r>
  <r>
    <x v="29"/>
    <x v="331"/>
    <x v="1"/>
    <x v="2"/>
    <x v="23"/>
    <x v="62"/>
    <x v="2"/>
    <x v="8"/>
    <x v="63"/>
    <x v="0"/>
    <x v="1"/>
    <x v="0"/>
  </r>
  <r>
    <x v="29"/>
    <x v="332"/>
    <x v="1"/>
    <x v="2"/>
    <x v="27"/>
    <x v="60"/>
    <x v="2"/>
    <x v="8"/>
    <x v="63"/>
    <x v="0"/>
    <x v="1"/>
    <x v="0"/>
  </r>
  <r>
    <x v="29"/>
    <x v="333"/>
    <x v="1"/>
    <x v="2"/>
    <x v="16"/>
    <x v="71"/>
    <x v="2"/>
    <x v="5"/>
    <x v="68"/>
    <x v="0"/>
    <x v="1"/>
    <x v="0"/>
  </r>
  <r>
    <x v="29"/>
    <x v="295"/>
    <x v="1"/>
    <x v="2"/>
    <x v="16"/>
    <x v="71"/>
    <x v="2"/>
    <x v="5"/>
    <x v="68"/>
    <x v="0"/>
    <x v="1"/>
    <x v="0"/>
  </r>
  <r>
    <x v="29"/>
    <x v="302"/>
    <x v="1"/>
    <x v="2"/>
    <x v="30"/>
    <x v="63"/>
    <x v="2"/>
    <x v="5"/>
    <x v="69"/>
    <x v="0"/>
    <x v="1"/>
    <x v="0"/>
  </r>
  <r>
    <x v="29"/>
    <x v="303"/>
    <x v="1"/>
    <x v="2"/>
    <x v="30"/>
    <x v="63"/>
    <x v="2"/>
    <x v="5"/>
    <x v="69"/>
    <x v="0"/>
    <x v="1"/>
    <x v="0"/>
  </r>
  <r>
    <x v="30"/>
    <x v="334"/>
    <x v="4"/>
    <x v="0"/>
    <x v="44"/>
    <x v="72"/>
    <x v="2"/>
    <x v="9"/>
    <x v="0"/>
    <x v="0"/>
    <x v="0"/>
    <x v="0"/>
  </r>
  <r>
    <x v="31"/>
    <x v="335"/>
    <x v="0"/>
    <x v="0"/>
    <x v="5"/>
    <x v="73"/>
    <x v="3"/>
    <x v="0"/>
    <x v="0"/>
    <x v="0"/>
    <x v="3"/>
    <x v="0"/>
  </r>
  <r>
    <x v="31"/>
    <x v="335"/>
    <x v="0"/>
    <x v="1"/>
    <x v="2"/>
    <x v="74"/>
    <x v="3"/>
    <x v="1"/>
    <x v="0"/>
    <x v="0"/>
    <x v="3"/>
    <x v="0"/>
  </r>
  <r>
    <x v="31"/>
    <x v="335"/>
    <x v="0"/>
    <x v="2"/>
    <x v="5"/>
    <x v="73"/>
    <x v="3"/>
    <x v="2"/>
    <x v="0"/>
    <x v="0"/>
    <x v="3"/>
    <x v="0"/>
  </r>
  <r>
    <x v="31"/>
    <x v="335"/>
    <x v="0"/>
    <x v="0"/>
    <x v="5"/>
    <x v="73"/>
    <x v="3"/>
    <x v="4"/>
    <x v="0"/>
    <x v="0"/>
    <x v="3"/>
    <x v="0"/>
  </r>
  <r>
    <x v="31"/>
    <x v="335"/>
    <x v="0"/>
    <x v="4"/>
    <x v="5"/>
    <x v="73"/>
    <x v="3"/>
    <x v="5"/>
    <x v="0"/>
    <x v="0"/>
    <x v="3"/>
    <x v="0"/>
  </r>
  <r>
    <x v="31"/>
    <x v="335"/>
    <x v="0"/>
    <x v="2"/>
    <x v="5"/>
    <x v="73"/>
    <x v="3"/>
    <x v="6"/>
    <x v="0"/>
    <x v="0"/>
    <x v="3"/>
    <x v="0"/>
  </r>
  <r>
    <x v="31"/>
    <x v="335"/>
    <x v="0"/>
    <x v="2"/>
    <x v="5"/>
    <x v="73"/>
    <x v="3"/>
    <x v="7"/>
    <x v="0"/>
    <x v="0"/>
    <x v="3"/>
    <x v="0"/>
  </r>
  <r>
    <x v="31"/>
    <x v="335"/>
    <x v="0"/>
    <x v="2"/>
    <x v="5"/>
    <x v="73"/>
    <x v="3"/>
    <x v="8"/>
    <x v="0"/>
    <x v="0"/>
    <x v="3"/>
    <x v="0"/>
  </r>
  <r>
    <x v="31"/>
    <x v="335"/>
    <x v="0"/>
    <x v="0"/>
    <x v="5"/>
    <x v="73"/>
    <x v="3"/>
    <x v="3"/>
    <x v="0"/>
    <x v="0"/>
    <x v="3"/>
    <x v="0"/>
  </r>
  <r>
    <x v="32"/>
    <x v="336"/>
    <x v="1"/>
    <x v="5"/>
    <x v="27"/>
    <x v="75"/>
    <x v="3"/>
    <x v="2"/>
    <x v="0"/>
    <x v="0"/>
    <x v="3"/>
    <x v="0"/>
  </r>
  <r>
    <x v="32"/>
    <x v="337"/>
    <x v="12"/>
    <x v="5"/>
    <x v="27"/>
    <x v="75"/>
    <x v="3"/>
    <x v="2"/>
    <x v="0"/>
    <x v="0"/>
    <x v="3"/>
    <x v="0"/>
  </r>
  <r>
    <x v="32"/>
    <x v="94"/>
    <x v="12"/>
    <x v="5"/>
    <x v="45"/>
    <x v="76"/>
    <x v="3"/>
    <x v="2"/>
    <x v="0"/>
    <x v="0"/>
    <x v="3"/>
    <x v="0"/>
  </r>
  <r>
    <x v="32"/>
    <x v="338"/>
    <x v="12"/>
    <x v="5"/>
    <x v="27"/>
    <x v="75"/>
    <x v="3"/>
    <x v="2"/>
    <x v="0"/>
    <x v="0"/>
    <x v="3"/>
    <x v="0"/>
  </r>
  <r>
    <x v="32"/>
    <x v="333"/>
    <x v="1"/>
    <x v="4"/>
    <x v="30"/>
    <x v="77"/>
    <x v="3"/>
    <x v="5"/>
    <x v="70"/>
    <x v="0"/>
    <x v="3"/>
    <x v="0"/>
  </r>
  <r>
    <x v="32"/>
    <x v="295"/>
    <x v="1"/>
    <x v="4"/>
    <x v="30"/>
    <x v="77"/>
    <x v="3"/>
    <x v="5"/>
    <x v="70"/>
    <x v="0"/>
    <x v="3"/>
    <x v="0"/>
  </r>
  <r>
    <x v="32"/>
    <x v="339"/>
    <x v="1"/>
    <x v="2"/>
    <x v="29"/>
    <x v="78"/>
    <x v="3"/>
    <x v="7"/>
    <x v="71"/>
    <x v="0"/>
    <x v="3"/>
    <x v="0"/>
  </r>
  <r>
    <x v="32"/>
    <x v="340"/>
    <x v="1"/>
    <x v="2"/>
    <x v="11"/>
    <x v="79"/>
    <x v="3"/>
    <x v="7"/>
    <x v="71"/>
    <x v="0"/>
    <x v="3"/>
    <x v="0"/>
  </r>
  <r>
    <x v="32"/>
    <x v="46"/>
    <x v="12"/>
    <x v="2"/>
    <x v="5"/>
    <x v="73"/>
    <x v="3"/>
    <x v="7"/>
    <x v="71"/>
    <x v="0"/>
    <x v="3"/>
    <x v="0"/>
  </r>
  <r>
    <x v="32"/>
    <x v="48"/>
    <x v="1"/>
    <x v="2"/>
    <x v="17"/>
    <x v="80"/>
    <x v="3"/>
    <x v="7"/>
    <x v="71"/>
    <x v="0"/>
    <x v="3"/>
    <x v="0"/>
  </r>
  <r>
    <x v="32"/>
    <x v="341"/>
    <x v="1"/>
    <x v="2"/>
    <x v="5"/>
    <x v="73"/>
    <x v="3"/>
    <x v="7"/>
    <x v="71"/>
    <x v="0"/>
    <x v="3"/>
    <x v="0"/>
  </r>
  <r>
    <x v="32"/>
    <x v="342"/>
    <x v="1"/>
    <x v="2"/>
    <x v="5"/>
    <x v="73"/>
    <x v="3"/>
    <x v="7"/>
    <x v="71"/>
    <x v="0"/>
    <x v="3"/>
    <x v="0"/>
  </r>
  <r>
    <x v="32"/>
    <x v="343"/>
    <x v="1"/>
    <x v="2"/>
    <x v="17"/>
    <x v="80"/>
    <x v="3"/>
    <x v="7"/>
    <x v="71"/>
    <x v="0"/>
    <x v="3"/>
    <x v="0"/>
  </r>
  <r>
    <x v="32"/>
    <x v="344"/>
    <x v="1"/>
    <x v="2"/>
    <x v="17"/>
    <x v="80"/>
    <x v="3"/>
    <x v="7"/>
    <x v="71"/>
    <x v="0"/>
    <x v="3"/>
    <x v="0"/>
  </r>
  <r>
    <x v="32"/>
    <x v="345"/>
    <x v="1"/>
    <x v="2"/>
    <x v="17"/>
    <x v="80"/>
    <x v="3"/>
    <x v="7"/>
    <x v="71"/>
    <x v="0"/>
    <x v="3"/>
    <x v="0"/>
  </r>
  <r>
    <x v="32"/>
    <x v="346"/>
    <x v="1"/>
    <x v="2"/>
    <x v="17"/>
    <x v="80"/>
    <x v="3"/>
    <x v="7"/>
    <x v="71"/>
    <x v="0"/>
    <x v="3"/>
    <x v="0"/>
  </r>
  <r>
    <x v="32"/>
    <x v="347"/>
    <x v="1"/>
    <x v="2"/>
    <x v="11"/>
    <x v="79"/>
    <x v="3"/>
    <x v="7"/>
    <x v="71"/>
    <x v="0"/>
    <x v="3"/>
    <x v="0"/>
  </r>
  <r>
    <x v="32"/>
    <x v="58"/>
    <x v="1"/>
    <x v="2"/>
    <x v="27"/>
    <x v="75"/>
    <x v="3"/>
    <x v="7"/>
    <x v="71"/>
    <x v="0"/>
    <x v="3"/>
    <x v="0"/>
  </r>
  <r>
    <x v="33"/>
    <x v="348"/>
    <x v="8"/>
    <x v="5"/>
    <x v="46"/>
    <x v="81"/>
    <x v="3"/>
    <x v="0"/>
    <x v="0"/>
    <x v="0"/>
    <x v="3"/>
    <x v="0"/>
  </r>
  <r>
    <x v="33"/>
    <x v="349"/>
    <x v="8"/>
    <x v="5"/>
    <x v="47"/>
    <x v="82"/>
    <x v="3"/>
    <x v="0"/>
    <x v="0"/>
    <x v="0"/>
    <x v="3"/>
    <x v="0"/>
  </r>
  <r>
    <x v="33"/>
    <x v="350"/>
    <x v="8"/>
    <x v="5"/>
    <x v="47"/>
    <x v="82"/>
    <x v="3"/>
    <x v="0"/>
    <x v="0"/>
    <x v="0"/>
    <x v="3"/>
    <x v="0"/>
  </r>
  <r>
    <x v="33"/>
    <x v="351"/>
    <x v="1"/>
    <x v="5"/>
    <x v="2"/>
    <x v="74"/>
    <x v="3"/>
    <x v="0"/>
    <x v="0"/>
    <x v="0"/>
    <x v="3"/>
    <x v="0"/>
  </r>
  <r>
    <x v="33"/>
    <x v="352"/>
    <x v="1"/>
    <x v="5"/>
    <x v="5"/>
    <x v="73"/>
    <x v="3"/>
    <x v="0"/>
    <x v="0"/>
    <x v="0"/>
    <x v="3"/>
    <x v="0"/>
  </r>
  <r>
    <x v="33"/>
    <x v="353"/>
    <x v="12"/>
    <x v="5"/>
    <x v="27"/>
    <x v="75"/>
    <x v="3"/>
    <x v="0"/>
    <x v="0"/>
    <x v="0"/>
    <x v="3"/>
    <x v="0"/>
  </r>
  <r>
    <x v="33"/>
    <x v="354"/>
    <x v="12"/>
    <x v="5"/>
    <x v="0"/>
    <x v="83"/>
    <x v="3"/>
    <x v="0"/>
    <x v="0"/>
    <x v="0"/>
    <x v="3"/>
    <x v="0"/>
  </r>
  <r>
    <x v="33"/>
    <x v="355"/>
    <x v="13"/>
    <x v="5"/>
    <x v="46"/>
    <x v="81"/>
    <x v="3"/>
    <x v="0"/>
    <x v="72"/>
    <x v="0"/>
    <x v="3"/>
    <x v="0"/>
  </r>
  <r>
    <x v="33"/>
    <x v="356"/>
    <x v="1"/>
    <x v="5"/>
    <x v="5"/>
    <x v="73"/>
    <x v="3"/>
    <x v="1"/>
    <x v="0"/>
    <x v="0"/>
    <x v="3"/>
    <x v="0"/>
  </r>
  <r>
    <x v="33"/>
    <x v="353"/>
    <x v="12"/>
    <x v="5"/>
    <x v="27"/>
    <x v="75"/>
    <x v="3"/>
    <x v="1"/>
    <x v="0"/>
    <x v="0"/>
    <x v="3"/>
    <x v="0"/>
  </r>
  <r>
    <x v="33"/>
    <x v="357"/>
    <x v="12"/>
    <x v="5"/>
    <x v="45"/>
    <x v="76"/>
    <x v="3"/>
    <x v="1"/>
    <x v="0"/>
    <x v="0"/>
    <x v="3"/>
    <x v="0"/>
  </r>
  <r>
    <x v="33"/>
    <x v="358"/>
    <x v="12"/>
    <x v="5"/>
    <x v="5"/>
    <x v="73"/>
    <x v="3"/>
    <x v="1"/>
    <x v="0"/>
    <x v="0"/>
    <x v="3"/>
    <x v="0"/>
  </r>
  <r>
    <x v="33"/>
    <x v="359"/>
    <x v="1"/>
    <x v="5"/>
    <x v="36"/>
    <x v="84"/>
    <x v="3"/>
    <x v="1"/>
    <x v="0"/>
    <x v="0"/>
    <x v="3"/>
    <x v="0"/>
  </r>
  <r>
    <x v="33"/>
    <x v="360"/>
    <x v="1"/>
    <x v="5"/>
    <x v="2"/>
    <x v="74"/>
    <x v="3"/>
    <x v="1"/>
    <x v="0"/>
    <x v="0"/>
    <x v="3"/>
    <x v="0"/>
  </r>
  <r>
    <x v="33"/>
    <x v="359"/>
    <x v="1"/>
    <x v="5"/>
    <x v="2"/>
    <x v="74"/>
    <x v="3"/>
    <x v="1"/>
    <x v="0"/>
    <x v="0"/>
    <x v="3"/>
    <x v="0"/>
  </r>
  <r>
    <x v="33"/>
    <x v="361"/>
    <x v="1"/>
    <x v="5"/>
    <x v="5"/>
    <x v="73"/>
    <x v="3"/>
    <x v="2"/>
    <x v="0"/>
    <x v="0"/>
    <x v="3"/>
    <x v="0"/>
  </r>
  <r>
    <x v="33"/>
    <x v="362"/>
    <x v="2"/>
    <x v="0"/>
    <x v="48"/>
    <x v="85"/>
    <x v="3"/>
    <x v="4"/>
    <x v="73"/>
    <x v="0"/>
    <x v="3"/>
    <x v="0"/>
  </r>
  <r>
    <x v="33"/>
    <x v="363"/>
    <x v="8"/>
    <x v="5"/>
    <x v="46"/>
    <x v="81"/>
    <x v="3"/>
    <x v="5"/>
    <x v="0"/>
    <x v="0"/>
    <x v="3"/>
    <x v="0"/>
  </r>
  <r>
    <x v="33"/>
    <x v="364"/>
    <x v="8"/>
    <x v="5"/>
    <x v="47"/>
    <x v="82"/>
    <x v="3"/>
    <x v="5"/>
    <x v="0"/>
    <x v="0"/>
    <x v="3"/>
    <x v="0"/>
  </r>
  <r>
    <x v="33"/>
    <x v="365"/>
    <x v="8"/>
    <x v="5"/>
    <x v="47"/>
    <x v="82"/>
    <x v="3"/>
    <x v="5"/>
    <x v="0"/>
    <x v="0"/>
    <x v="3"/>
    <x v="0"/>
  </r>
  <r>
    <x v="33"/>
    <x v="366"/>
    <x v="1"/>
    <x v="5"/>
    <x v="49"/>
    <x v="86"/>
    <x v="3"/>
    <x v="5"/>
    <x v="0"/>
    <x v="0"/>
    <x v="3"/>
    <x v="0"/>
  </r>
  <r>
    <x v="33"/>
    <x v="367"/>
    <x v="1"/>
    <x v="5"/>
    <x v="33"/>
    <x v="87"/>
    <x v="3"/>
    <x v="5"/>
    <x v="0"/>
    <x v="0"/>
    <x v="3"/>
    <x v="0"/>
  </r>
  <r>
    <x v="33"/>
    <x v="368"/>
    <x v="1"/>
    <x v="5"/>
    <x v="3"/>
    <x v="88"/>
    <x v="3"/>
    <x v="5"/>
    <x v="0"/>
    <x v="0"/>
    <x v="3"/>
    <x v="0"/>
  </r>
  <r>
    <x v="33"/>
    <x v="369"/>
    <x v="1"/>
    <x v="5"/>
    <x v="0"/>
    <x v="83"/>
    <x v="3"/>
    <x v="5"/>
    <x v="0"/>
    <x v="0"/>
    <x v="3"/>
    <x v="0"/>
  </r>
  <r>
    <x v="33"/>
    <x v="370"/>
    <x v="1"/>
    <x v="5"/>
    <x v="0"/>
    <x v="83"/>
    <x v="3"/>
    <x v="5"/>
    <x v="0"/>
    <x v="0"/>
    <x v="3"/>
    <x v="0"/>
  </r>
  <r>
    <x v="33"/>
    <x v="371"/>
    <x v="12"/>
    <x v="5"/>
    <x v="45"/>
    <x v="76"/>
    <x v="3"/>
    <x v="5"/>
    <x v="0"/>
    <x v="0"/>
    <x v="3"/>
    <x v="0"/>
  </r>
  <r>
    <x v="33"/>
    <x v="353"/>
    <x v="12"/>
    <x v="5"/>
    <x v="27"/>
    <x v="75"/>
    <x v="3"/>
    <x v="5"/>
    <x v="0"/>
    <x v="0"/>
    <x v="3"/>
    <x v="0"/>
  </r>
  <r>
    <x v="33"/>
    <x v="372"/>
    <x v="1"/>
    <x v="2"/>
    <x v="6"/>
    <x v="89"/>
    <x v="3"/>
    <x v="8"/>
    <x v="74"/>
    <x v="0"/>
    <x v="3"/>
    <x v="0"/>
  </r>
  <r>
    <x v="33"/>
    <x v="373"/>
    <x v="8"/>
    <x v="2"/>
    <x v="50"/>
    <x v="90"/>
    <x v="3"/>
    <x v="8"/>
    <x v="74"/>
    <x v="0"/>
    <x v="3"/>
    <x v="0"/>
  </r>
  <r>
    <x v="33"/>
    <x v="374"/>
    <x v="12"/>
    <x v="2"/>
    <x v="5"/>
    <x v="73"/>
    <x v="3"/>
    <x v="8"/>
    <x v="74"/>
    <x v="0"/>
    <x v="3"/>
    <x v="0"/>
  </r>
  <r>
    <x v="33"/>
    <x v="375"/>
    <x v="1"/>
    <x v="2"/>
    <x v="23"/>
    <x v="91"/>
    <x v="3"/>
    <x v="8"/>
    <x v="74"/>
    <x v="0"/>
    <x v="3"/>
    <x v="0"/>
  </r>
  <r>
    <x v="33"/>
    <x v="376"/>
    <x v="12"/>
    <x v="5"/>
    <x v="51"/>
    <x v="92"/>
    <x v="3"/>
    <x v="3"/>
    <x v="0"/>
    <x v="0"/>
    <x v="3"/>
    <x v="0"/>
  </r>
  <r>
    <x v="33"/>
    <x v="377"/>
    <x v="12"/>
    <x v="5"/>
    <x v="3"/>
    <x v="88"/>
    <x v="3"/>
    <x v="3"/>
    <x v="0"/>
    <x v="0"/>
    <x v="3"/>
    <x v="0"/>
  </r>
  <r>
    <x v="33"/>
    <x v="378"/>
    <x v="14"/>
    <x v="5"/>
    <x v="11"/>
    <x v="79"/>
    <x v="3"/>
    <x v="3"/>
    <x v="0"/>
    <x v="0"/>
    <x v="3"/>
    <x v="0"/>
  </r>
  <r>
    <x v="33"/>
    <x v="378"/>
    <x v="14"/>
    <x v="5"/>
    <x v="11"/>
    <x v="79"/>
    <x v="3"/>
    <x v="3"/>
    <x v="0"/>
    <x v="0"/>
    <x v="3"/>
    <x v="0"/>
  </r>
  <r>
    <x v="33"/>
    <x v="379"/>
    <x v="1"/>
    <x v="5"/>
    <x v="5"/>
    <x v="73"/>
    <x v="3"/>
    <x v="3"/>
    <x v="0"/>
    <x v="0"/>
    <x v="3"/>
    <x v="0"/>
  </r>
  <r>
    <x v="33"/>
    <x v="353"/>
    <x v="12"/>
    <x v="5"/>
    <x v="27"/>
    <x v="75"/>
    <x v="3"/>
    <x v="3"/>
    <x v="0"/>
    <x v="0"/>
    <x v="3"/>
    <x v="0"/>
  </r>
  <r>
    <x v="33"/>
    <x v="380"/>
    <x v="12"/>
    <x v="5"/>
    <x v="38"/>
    <x v="93"/>
    <x v="3"/>
    <x v="3"/>
    <x v="0"/>
    <x v="0"/>
    <x v="3"/>
    <x v="0"/>
  </r>
  <r>
    <x v="33"/>
    <x v="359"/>
    <x v="1"/>
    <x v="5"/>
    <x v="2"/>
    <x v="74"/>
    <x v="3"/>
    <x v="3"/>
    <x v="0"/>
    <x v="0"/>
    <x v="3"/>
    <x v="0"/>
  </r>
  <r>
    <x v="34"/>
    <x v="381"/>
    <x v="15"/>
    <x v="0"/>
    <x v="24"/>
    <x v="94"/>
    <x v="3"/>
    <x v="4"/>
    <x v="75"/>
    <x v="0"/>
    <x v="3"/>
    <x v="0"/>
  </r>
  <r>
    <x v="34"/>
    <x v="382"/>
    <x v="15"/>
    <x v="0"/>
    <x v="17"/>
    <x v="80"/>
    <x v="3"/>
    <x v="4"/>
    <x v="75"/>
    <x v="0"/>
    <x v="3"/>
    <x v="0"/>
  </r>
  <r>
    <x v="34"/>
    <x v="383"/>
    <x v="15"/>
    <x v="0"/>
    <x v="24"/>
    <x v="94"/>
    <x v="3"/>
    <x v="4"/>
    <x v="75"/>
    <x v="0"/>
    <x v="3"/>
    <x v="0"/>
  </r>
  <r>
    <x v="34"/>
    <x v="384"/>
    <x v="1"/>
    <x v="0"/>
    <x v="30"/>
    <x v="77"/>
    <x v="3"/>
    <x v="4"/>
    <x v="76"/>
    <x v="0"/>
    <x v="3"/>
    <x v="0"/>
  </r>
  <r>
    <x v="34"/>
    <x v="301"/>
    <x v="1"/>
    <x v="0"/>
    <x v="30"/>
    <x v="77"/>
    <x v="3"/>
    <x v="4"/>
    <x v="76"/>
    <x v="0"/>
    <x v="3"/>
    <x v="0"/>
  </r>
  <r>
    <x v="34"/>
    <x v="385"/>
    <x v="1"/>
    <x v="4"/>
    <x v="4"/>
    <x v="95"/>
    <x v="3"/>
    <x v="5"/>
    <x v="0"/>
    <x v="0"/>
    <x v="3"/>
    <x v="0"/>
  </r>
  <r>
    <x v="34"/>
    <x v="386"/>
    <x v="1"/>
    <x v="4"/>
    <x v="4"/>
    <x v="95"/>
    <x v="3"/>
    <x v="5"/>
    <x v="0"/>
    <x v="0"/>
    <x v="3"/>
    <x v="0"/>
  </r>
  <r>
    <x v="34"/>
    <x v="387"/>
    <x v="12"/>
    <x v="2"/>
    <x v="4"/>
    <x v="95"/>
    <x v="3"/>
    <x v="8"/>
    <x v="74"/>
    <x v="0"/>
    <x v="3"/>
    <x v="0"/>
  </r>
  <r>
    <x v="34"/>
    <x v="388"/>
    <x v="1"/>
    <x v="2"/>
    <x v="6"/>
    <x v="89"/>
    <x v="3"/>
    <x v="8"/>
    <x v="74"/>
    <x v="0"/>
    <x v="3"/>
    <x v="0"/>
  </r>
  <r>
    <x v="34"/>
    <x v="389"/>
    <x v="1"/>
    <x v="2"/>
    <x v="23"/>
    <x v="91"/>
    <x v="3"/>
    <x v="8"/>
    <x v="74"/>
    <x v="0"/>
    <x v="3"/>
    <x v="0"/>
  </r>
  <r>
    <x v="34"/>
    <x v="390"/>
    <x v="1"/>
    <x v="2"/>
    <x v="6"/>
    <x v="89"/>
    <x v="3"/>
    <x v="8"/>
    <x v="74"/>
    <x v="0"/>
    <x v="3"/>
    <x v="0"/>
  </r>
  <r>
    <x v="34"/>
    <x v="391"/>
    <x v="1"/>
    <x v="2"/>
    <x v="6"/>
    <x v="89"/>
    <x v="3"/>
    <x v="8"/>
    <x v="74"/>
    <x v="0"/>
    <x v="3"/>
    <x v="0"/>
  </r>
  <r>
    <x v="34"/>
    <x v="392"/>
    <x v="7"/>
    <x v="2"/>
    <x v="35"/>
    <x v="96"/>
    <x v="3"/>
    <x v="8"/>
    <x v="74"/>
    <x v="0"/>
    <x v="3"/>
    <x v="0"/>
  </r>
  <r>
    <x v="34"/>
    <x v="374"/>
    <x v="12"/>
    <x v="2"/>
    <x v="5"/>
    <x v="73"/>
    <x v="3"/>
    <x v="8"/>
    <x v="74"/>
    <x v="0"/>
    <x v="3"/>
    <x v="0"/>
  </r>
  <r>
    <x v="34"/>
    <x v="387"/>
    <x v="12"/>
    <x v="2"/>
    <x v="4"/>
    <x v="95"/>
    <x v="3"/>
    <x v="8"/>
    <x v="74"/>
    <x v="0"/>
    <x v="3"/>
    <x v="0"/>
  </r>
  <r>
    <x v="34"/>
    <x v="378"/>
    <x v="14"/>
    <x v="5"/>
    <x v="11"/>
    <x v="79"/>
    <x v="3"/>
    <x v="3"/>
    <x v="0"/>
    <x v="0"/>
    <x v="3"/>
    <x v="0"/>
  </r>
  <r>
    <x v="34"/>
    <x v="378"/>
    <x v="14"/>
    <x v="5"/>
    <x v="11"/>
    <x v="79"/>
    <x v="3"/>
    <x v="3"/>
    <x v="0"/>
    <x v="0"/>
    <x v="3"/>
    <x v="0"/>
  </r>
  <r>
    <x v="34"/>
    <x v="360"/>
    <x v="1"/>
    <x v="5"/>
    <x v="2"/>
    <x v="74"/>
    <x v="3"/>
    <x v="3"/>
    <x v="0"/>
    <x v="0"/>
    <x v="3"/>
    <x v="0"/>
  </r>
  <r>
    <x v="34"/>
    <x v="359"/>
    <x v="1"/>
    <x v="5"/>
    <x v="2"/>
    <x v="74"/>
    <x v="3"/>
    <x v="3"/>
    <x v="0"/>
    <x v="0"/>
    <x v="3"/>
    <x v="0"/>
  </r>
  <r>
    <x v="35"/>
    <x v="393"/>
    <x v="1"/>
    <x v="5"/>
    <x v="34"/>
    <x v="97"/>
    <x v="3"/>
    <x v="2"/>
    <x v="77"/>
    <x v="0"/>
    <x v="3"/>
    <x v="0"/>
  </r>
  <r>
    <x v="35"/>
    <x v="394"/>
    <x v="7"/>
    <x v="5"/>
    <x v="5"/>
    <x v="73"/>
    <x v="3"/>
    <x v="2"/>
    <x v="77"/>
    <x v="0"/>
    <x v="3"/>
    <x v="0"/>
  </r>
  <r>
    <x v="35"/>
    <x v="395"/>
    <x v="1"/>
    <x v="5"/>
    <x v="2"/>
    <x v="74"/>
    <x v="3"/>
    <x v="2"/>
    <x v="77"/>
    <x v="0"/>
    <x v="3"/>
    <x v="0"/>
  </r>
  <r>
    <x v="35"/>
    <x v="396"/>
    <x v="1"/>
    <x v="5"/>
    <x v="34"/>
    <x v="97"/>
    <x v="3"/>
    <x v="2"/>
    <x v="77"/>
    <x v="0"/>
    <x v="3"/>
    <x v="0"/>
  </r>
  <r>
    <x v="35"/>
    <x v="397"/>
    <x v="1"/>
    <x v="2"/>
    <x v="6"/>
    <x v="89"/>
    <x v="3"/>
    <x v="8"/>
    <x v="74"/>
    <x v="0"/>
    <x v="3"/>
    <x v="0"/>
  </r>
  <r>
    <x v="35"/>
    <x v="398"/>
    <x v="7"/>
    <x v="2"/>
    <x v="2"/>
    <x v="74"/>
    <x v="3"/>
    <x v="8"/>
    <x v="74"/>
    <x v="0"/>
    <x v="3"/>
    <x v="0"/>
  </r>
  <r>
    <x v="35"/>
    <x v="374"/>
    <x v="12"/>
    <x v="2"/>
    <x v="5"/>
    <x v="73"/>
    <x v="3"/>
    <x v="8"/>
    <x v="74"/>
    <x v="0"/>
    <x v="3"/>
    <x v="0"/>
  </r>
  <r>
    <x v="35"/>
    <x v="399"/>
    <x v="1"/>
    <x v="2"/>
    <x v="23"/>
    <x v="91"/>
    <x v="3"/>
    <x v="8"/>
    <x v="74"/>
    <x v="0"/>
    <x v="3"/>
    <x v="0"/>
  </r>
  <r>
    <x v="35"/>
    <x v="387"/>
    <x v="12"/>
    <x v="2"/>
    <x v="4"/>
    <x v="95"/>
    <x v="3"/>
    <x v="8"/>
    <x v="78"/>
    <x v="0"/>
    <x v="3"/>
    <x v="0"/>
  </r>
  <r>
    <x v="35"/>
    <x v="400"/>
    <x v="1"/>
    <x v="2"/>
    <x v="23"/>
    <x v="91"/>
    <x v="3"/>
    <x v="8"/>
    <x v="78"/>
    <x v="0"/>
    <x v="3"/>
    <x v="0"/>
  </r>
  <r>
    <x v="35"/>
    <x v="378"/>
    <x v="14"/>
    <x v="5"/>
    <x v="11"/>
    <x v="79"/>
    <x v="3"/>
    <x v="3"/>
    <x v="0"/>
    <x v="0"/>
    <x v="3"/>
    <x v="0"/>
  </r>
  <r>
    <x v="35"/>
    <x v="378"/>
    <x v="14"/>
    <x v="5"/>
    <x v="11"/>
    <x v="79"/>
    <x v="3"/>
    <x v="3"/>
    <x v="0"/>
    <x v="0"/>
    <x v="3"/>
    <x v="0"/>
  </r>
  <r>
    <x v="35"/>
    <x v="360"/>
    <x v="1"/>
    <x v="5"/>
    <x v="2"/>
    <x v="74"/>
    <x v="3"/>
    <x v="3"/>
    <x v="0"/>
    <x v="0"/>
    <x v="3"/>
    <x v="0"/>
  </r>
  <r>
    <x v="35"/>
    <x v="359"/>
    <x v="1"/>
    <x v="5"/>
    <x v="2"/>
    <x v="74"/>
    <x v="3"/>
    <x v="3"/>
    <x v="0"/>
    <x v="0"/>
    <x v="3"/>
    <x v="0"/>
  </r>
  <r>
    <x v="36"/>
    <x v="401"/>
    <x v="1"/>
    <x v="5"/>
    <x v="34"/>
    <x v="97"/>
    <x v="3"/>
    <x v="2"/>
    <x v="77"/>
    <x v="0"/>
    <x v="3"/>
    <x v="0"/>
  </r>
  <r>
    <x v="36"/>
    <x v="402"/>
    <x v="7"/>
    <x v="5"/>
    <x v="5"/>
    <x v="73"/>
    <x v="3"/>
    <x v="2"/>
    <x v="77"/>
    <x v="0"/>
    <x v="3"/>
    <x v="0"/>
  </r>
  <r>
    <x v="36"/>
    <x v="403"/>
    <x v="7"/>
    <x v="5"/>
    <x v="6"/>
    <x v="89"/>
    <x v="3"/>
    <x v="2"/>
    <x v="77"/>
    <x v="0"/>
    <x v="3"/>
    <x v="0"/>
  </r>
  <r>
    <x v="36"/>
    <x v="404"/>
    <x v="1"/>
    <x v="5"/>
    <x v="6"/>
    <x v="89"/>
    <x v="3"/>
    <x v="2"/>
    <x v="77"/>
    <x v="0"/>
    <x v="3"/>
    <x v="0"/>
  </r>
  <r>
    <x v="36"/>
    <x v="405"/>
    <x v="1"/>
    <x v="5"/>
    <x v="34"/>
    <x v="97"/>
    <x v="3"/>
    <x v="2"/>
    <x v="77"/>
    <x v="0"/>
    <x v="3"/>
    <x v="0"/>
  </r>
  <r>
    <x v="36"/>
    <x v="406"/>
    <x v="1"/>
    <x v="0"/>
    <x v="18"/>
    <x v="98"/>
    <x v="3"/>
    <x v="4"/>
    <x v="79"/>
    <x v="0"/>
    <x v="3"/>
    <x v="0"/>
  </r>
  <r>
    <x v="36"/>
    <x v="232"/>
    <x v="1"/>
    <x v="0"/>
    <x v="18"/>
    <x v="98"/>
    <x v="3"/>
    <x v="4"/>
    <x v="79"/>
    <x v="0"/>
    <x v="3"/>
    <x v="0"/>
  </r>
  <r>
    <x v="36"/>
    <x v="407"/>
    <x v="15"/>
    <x v="0"/>
    <x v="17"/>
    <x v="80"/>
    <x v="3"/>
    <x v="4"/>
    <x v="79"/>
    <x v="0"/>
    <x v="3"/>
    <x v="0"/>
  </r>
  <r>
    <x v="36"/>
    <x v="374"/>
    <x v="12"/>
    <x v="2"/>
    <x v="5"/>
    <x v="73"/>
    <x v="3"/>
    <x v="8"/>
    <x v="78"/>
    <x v="0"/>
    <x v="3"/>
    <x v="0"/>
  </r>
  <r>
    <x v="36"/>
    <x v="408"/>
    <x v="8"/>
    <x v="2"/>
    <x v="5"/>
    <x v="73"/>
    <x v="3"/>
    <x v="8"/>
    <x v="78"/>
    <x v="0"/>
    <x v="3"/>
    <x v="0"/>
  </r>
  <r>
    <x v="36"/>
    <x v="409"/>
    <x v="1"/>
    <x v="2"/>
    <x v="27"/>
    <x v="75"/>
    <x v="3"/>
    <x v="8"/>
    <x v="78"/>
    <x v="0"/>
    <x v="3"/>
    <x v="0"/>
  </r>
  <r>
    <x v="36"/>
    <x v="378"/>
    <x v="14"/>
    <x v="5"/>
    <x v="11"/>
    <x v="79"/>
    <x v="3"/>
    <x v="3"/>
    <x v="0"/>
    <x v="0"/>
    <x v="3"/>
    <x v="0"/>
  </r>
  <r>
    <x v="36"/>
    <x v="360"/>
    <x v="1"/>
    <x v="5"/>
    <x v="2"/>
    <x v="74"/>
    <x v="3"/>
    <x v="3"/>
    <x v="0"/>
    <x v="0"/>
    <x v="3"/>
    <x v="0"/>
  </r>
  <r>
    <x v="36"/>
    <x v="410"/>
    <x v="1"/>
    <x v="5"/>
    <x v="34"/>
    <x v="97"/>
    <x v="3"/>
    <x v="3"/>
    <x v="0"/>
    <x v="0"/>
    <x v="3"/>
    <x v="0"/>
  </r>
  <r>
    <x v="37"/>
    <x v="411"/>
    <x v="16"/>
    <x v="6"/>
    <x v="45"/>
    <x v="76"/>
    <x v="3"/>
    <x v="0"/>
    <x v="80"/>
    <x v="0"/>
    <x v="3"/>
    <x v="0"/>
  </r>
  <r>
    <x v="37"/>
    <x v="412"/>
    <x v="0"/>
    <x v="0"/>
    <x v="5"/>
    <x v="73"/>
    <x v="3"/>
    <x v="0"/>
    <x v="81"/>
    <x v="0"/>
    <x v="3"/>
    <x v="0"/>
  </r>
  <r>
    <x v="37"/>
    <x v="412"/>
    <x v="0"/>
    <x v="1"/>
    <x v="2"/>
    <x v="74"/>
    <x v="3"/>
    <x v="1"/>
    <x v="81"/>
    <x v="0"/>
    <x v="3"/>
    <x v="0"/>
  </r>
  <r>
    <x v="37"/>
    <x v="412"/>
    <x v="0"/>
    <x v="2"/>
    <x v="5"/>
    <x v="73"/>
    <x v="3"/>
    <x v="2"/>
    <x v="81"/>
    <x v="0"/>
    <x v="3"/>
    <x v="0"/>
  </r>
  <r>
    <x v="37"/>
    <x v="413"/>
    <x v="2"/>
    <x v="0"/>
    <x v="0"/>
    <x v="83"/>
    <x v="3"/>
    <x v="4"/>
    <x v="82"/>
    <x v="0"/>
    <x v="3"/>
    <x v="0"/>
  </r>
  <r>
    <x v="37"/>
    <x v="414"/>
    <x v="1"/>
    <x v="0"/>
    <x v="18"/>
    <x v="98"/>
    <x v="3"/>
    <x v="4"/>
    <x v="83"/>
    <x v="0"/>
    <x v="3"/>
    <x v="0"/>
  </r>
  <r>
    <x v="37"/>
    <x v="232"/>
    <x v="1"/>
    <x v="0"/>
    <x v="18"/>
    <x v="98"/>
    <x v="3"/>
    <x v="4"/>
    <x v="83"/>
    <x v="0"/>
    <x v="3"/>
    <x v="0"/>
  </r>
  <r>
    <x v="37"/>
    <x v="415"/>
    <x v="16"/>
    <x v="6"/>
    <x v="45"/>
    <x v="76"/>
    <x v="3"/>
    <x v="4"/>
    <x v="80"/>
    <x v="0"/>
    <x v="3"/>
    <x v="0"/>
  </r>
  <r>
    <x v="37"/>
    <x v="412"/>
    <x v="0"/>
    <x v="0"/>
    <x v="5"/>
    <x v="73"/>
    <x v="3"/>
    <x v="4"/>
    <x v="81"/>
    <x v="0"/>
    <x v="3"/>
    <x v="0"/>
  </r>
  <r>
    <x v="37"/>
    <x v="412"/>
    <x v="0"/>
    <x v="4"/>
    <x v="5"/>
    <x v="73"/>
    <x v="3"/>
    <x v="5"/>
    <x v="81"/>
    <x v="0"/>
    <x v="3"/>
    <x v="0"/>
  </r>
  <r>
    <x v="37"/>
    <x v="412"/>
    <x v="0"/>
    <x v="2"/>
    <x v="5"/>
    <x v="73"/>
    <x v="3"/>
    <x v="6"/>
    <x v="81"/>
    <x v="0"/>
    <x v="3"/>
    <x v="0"/>
  </r>
  <r>
    <x v="37"/>
    <x v="412"/>
    <x v="0"/>
    <x v="2"/>
    <x v="5"/>
    <x v="73"/>
    <x v="3"/>
    <x v="7"/>
    <x v="81"/>
    <x v="0"/>
    <x v="3"/>
    <x v="0"/>
  </r>
  <r>
    <x v="37"/>
    <x v="412"/>
    <x v="0"/>
    <x v="2"/>
    <x v="5"/>
    <x v="73"/>
    <x v="3"/>
    <x v="8"/>
    <x v="81"/>
    <x v="0"/>
    <x v="3"/>
    <x v="0"/>
  </r>
  <r>
    <x v="37"/>
    <x v="416"/>
    <x v="16"/>
    <x v="6"/>
    <x v="3"/>
    <x v="88"/>
    <x v="3"/>
    <x v="10"/>
    <x v="80"/>
    <x v="0"/>
    <x v="3"/>
    <x v="0"/>
  </r>
  <r>
    <x v="37"/>
    <x v="417"/>
    <x v="16"/>
    <x v="6"/>
    <x v="52"/>
    <x v="99"/>
    <x v="3"/>
    <x v="10"/>
    <x v="80"/>
    <x v="0"/>
    <x v="3"/>
    <x v="0"/>
  </r>
  <r>
    <x v="37"/>
    <x v="418"/>
    <x v="16"/>
    <x v="6"/>
    <x v="11"/>
    <x v="79"/>
    <x v="3"/>
    <x v="10"/>
    <x v="80"/>
    <x v="0"/>
    <x v="3"/>
    <x v="0"/>
  </r>
  <r>
    <x v="37"/>
    <x v="419"/>
    <x v="16"/>
    <x v="6"/>
    <x v="53"/>
    <x v="100"/>
    <x v="3"/>
    <x v="10"/>
    <x v="80"/>
    <x v="0"/>
    <x v="3"/>
    <x v="0"/>
  </r>
  <r>
    <x v="37"/>
    <x v="420"/>
    <x v="16"/>
    <x v="6"/>
    <x v="54"/>
    <x v="101"/>
    <x v="3"/>
    <x v="10"/>
    <x v="80"/>
    <x v="0"/>
    <x v="3"/>
    <x v="0"/>
  </r>
  <r>
    <x v="37"/>
    <x v="421"/>
    <x v="16"/>
    <x v="6"/>
    <x v="21"/>
    <x v="102"/>
    <x v="3"/>
    <x v="10"/>
    <x v="80"/>
    <x v="0"/>
    <x v="3"/>
    <x v="0"/>
  </r>
  <r>
    <x v="37"/>
    <x v="422"/>
    <x v="16"/>
    <x v="6"/>
    <x v="55"/>
    <x v="103"/>
    <x v="3"/>
    <x v="10"/>
    <x v="80"/>
    <x v="0"/>
    <x v="3"/>
    <x v="0"/>
  </r>
  <r>
    <x v="37"/>
    <x v="423"/>
    <x v="16"/>
    <x v="6"/>
    <x v="56"/>
    <x v="104"/>
    <x v="3"/>
    <x v="10"/>
    <x v="80"/>
    <x v="0"/>
    <x v="3"/>
    <x v="0"/>
  </r>
  <r>
    <x v="37"/>
    <x v="424"/>
    <x v="16"/>
    <x v="6"/>
    <x v="17"/>
    <x v="80"/>
    <x v="3"/>
    <x v="10"/>
    <x v="80"/>
    <x v="0"/>
    <x v="3"/>
    <x v="0"/>
  </r>
  <r>
    <x v="37"/>
    <x v="425"/>
    <x v="16"/>
    <x v="6"/>
    <x v="57"/>
    <x v="105"/>
    <x v="3"/>
    <x v="10"/>
    <x v="80"/>
    <x v="0"/>
    <x v="3"/>
    <x v="0"/>
  </r>
  <r>
    <x v="37"/>
    <x v="426"/>
    <x v="16"/>
    <x v="6"/>
    <x v="58"/>
    <x v="106"/>
    <x v="3"/>
    <x v="10"/>
    <x v="80"/>
    <x v="0"/>
    <x v="3"/>
    <x v="0"/>
  </r>
  <r>
    <x v="37"/>
    <x v="427"/>
    <x v="16"/>
    <x v="6"/>
    <x v="17"/>
    <x v="80"/>
    <x v="3"/>
    <x v="10"/>
    <x v="80"/>
    <x v="0"/>
    <x v="3"/>
    <x v="0"/>
  </r>
  <r>
    <x v="37"/>
    <x v="428"/>
    <x v="16"/>
    <x v="6"/>
    <x v="59"/>
    <x v="107"/>
    <x v="3"/>
    <x v="10"/>
    <x v="80"/>
    <x v="0"/>
    <x v="3"/>
    <x v="0"/>
  </r>
  <r>
    <x v="37"/>
    <x v="429"/>
    <x v="16"/>
    <x v="6"/>
    <x v="60"/>
    <x v="108"/>
    <x v="3"/>
    <x v="10"/>
    <x v="80"/>
    <x v="0"/>
    <x v="3"/>
    <x v="0"/>
  </r>
  <r>
    <x v="37"/>
    <x v="430"/>
    <x v="16"/>
    <x v="6"/>
    <x v="60"/>
    <x v="108"/>
    <x v="3"/>
    <x v="10"/>
    <x v="80"/>
    <x v="0"/>
    <x v="3"/>
    <x v="0"/>
  </r>
  <r>
    <x v="37"/>
    <x v="431"/>
    <x v="16"/>
    <x v="6"/>
    <x v="61"/>
    <x v="109"/>
    <x v="3"/>
    <x v="10"/>
    <x v="80"/>
    <x v="0"/>
    <x v="3"/>
    <x v="0"/>
  </r>
  <r>
    <x v="37"/>
    <x v="432"/>
    <x v="16"/>
    <x v="6"/>
    <x v="62"/>
    <x v="110"/>
    <x v="3"/>
    <x v="10"/>
    <x v="80"/>
    <x v="0"/>
    <x v="3"/>
    <x v="0"/>
  </r>
  <r>
    <x v="37"/>
    <x v="433"/>
    <x v="16"/>
    <x v="6"/>
    <x v="63"/>
    <x v="111"/>
    <x v="3"/>
    <x v="10"/>
    <x v="80"/>
    <x v="0"/>
    <x v="3"/>
    <x v="0"/>
  </r>
  <r>
    <x v="37"/>
    <x v="434"/>
    <x v="16"/>
    <x v="6"/>
    <x v="24"/>
    <x v="94"/>
    <x v="3"/>
    <x v="10"/>
    <x v="80"/>
    <x v="0"/>
    <x v="3"/>
    <x v="0"/>
  </r>
  <r>
    <x v="37"/>
    <x v="435"/>
    <x v="16"/>
    <x v="6"/>
    <x v="64"/>
    <x v="112"/>
    <x v="3"/>
    <x v="10"/>
    <x v="80"/>
    <x v="0"/>
    <x v="3"/>
    <x v="0"/>
  </r>
  <r>
    <x v="37"/>
    <x v="436"/>
    <x v="16"/>
    <x v="6"/>
    <x v="65"/>
    <x v="113"/>
    <x v="3"/>
    <x v="10"/>
    <x v="80"/>
    <x v="0"/>
    <x v="3"/>
    <x v="0"/>
  </r>
  <r>
    <x v="37"/>
    <x v="412"/>
    <x v="0"/>
    <x v="3"/>
    <x v="5"/>
    <x v="73"/>
    <x v="3"/>
    <x v="3"/>
    <x v="81"/>
    <x v="0"/>
    <x v="3"/>
    <x v="0"/>
  </r>
  <r>
    <x v="37"/>
    <x v="412"/>
    <x v="0"/>
    <x v="4"/>
    <x v="5"/>
    <x v="73"/>
    <x v="3"/>
    <x v="5"/>
    <x v="81"/>
    <x v="0"/>
    <x v="3"/>
    <x v="0"/>
  </r>
  <r>
    <x v="38"/>
    <x v="103"/>
    <x v="1"/>
    <x v="2"/>
    <x v="29"/>
    <x v="78"/>
    <x v="3"/>
    <x v="7"/>
    <x v="84"/>
    <x v="0"/>
    <x v="3"/>
    <x v="0"/>
  </r>
  <r>
    <x v="38"/>
    <x v="437"/>
    <x v="1"/>
    <x v="2"/>
    <x v="23"/>
    <x v="91"/>
    <x v="3"/>
    <x v="7"/>
    <x v="84"/>
    <x v="0"/>
    <x v="3"/>
    <x v="0"/>
  </r>
  <r>
    <x v="38"/>
    <x v="438"/>
    <x v="12"/>
    <x v="2"/>
    <x v="5"/>
    <x v="73"/>
    <x v="3"/>
    <x v="7"/>
    <x v="84"/>
    <x v="0"/>
    <x v="3"/>
    <x v="0"/>
  </r>
  <r>
    <x v="38"/>
    <x v="439"/>
    <x v="1"/>
    <x v="2"/>
    <x v="17"/>
    <x v="80"/>
    <x v="3"/>
    <x v="7"/>
    <x v="84"/>
    <x v="0"/>
    <x v="3"/>
    <x v="0"/>
  </r>
  <r>
    <x v="38"/>
    <x v="440"/>
    <x v="1"/>
    <x v="2"/>
    <x v="17"/>
    <x v="80"/>
    <x v="3"/>
    <x v="7"/>
    <x v="84"/>
    <x v="0"/>
    <x v="3"/>
    <x v="0"/>
  </r>
  <r>
    <x v="38"/>
    <x v="441"/>
    <x v="1"/>
    <x v="2"/>
    <x v="17"/>
    <x v="80"/>
    <x v="3"/>
    <x v="7"/>
    <x v="84"/>
    <x v="0"/>
    <x v="3"/>
    <x v="0"/>
  </r>
  <r>
    <x v="38"/>
    <x v="442"/>
    <x v="1"/>
    <x v="2"/>
    <x v="17"/>
    <x v="80"/>
    <x v="3"/>
    <x v="7"/>
    <x v="84"/>
    <x v="0"/>
    <x v="3"/>
    <x v="0"/>
  </r>
  <r>
    <x v="38"/>
    <x v="443"/>
    <x v="1"/>
    <x v="2"/>
    <x v="17"/>
    <x v="80"/>
    <x v="3"/>
    <x v="7"/>
    <x v="84"/>
    <x v="0"/>
    <x v="3"/>
    <x v="0"/>
  </r>
  <r>
    <x v="38"/>
    <x v="444"/>
    <x v="7"/>
    <x v="2"/>
    <x v="5"/>
    <x v="73"/>
    <x v="3"/>
    <x v="7"/>
    <x v="84"/>
    <x v="0"/>
    <x v="3"/>
    <x v="0"/>
  </r>
  <r>
    <x v="39"/>
    <x v="445"/>
    <x v="1"/>
    <x v="0"/>
    <x v="6"/>
    <x v="89"/>
    <x v="3"/>
    <x v="4"/>
    <x v="85"/>
    <x v="0"/>
    <x v="3"/>
    <x v="0"/>
  </r>
  <r>
    <x v="39"/>
    <x v="446"/>
    <x v="1"/>
    <x v="0"/>
    <x v="5"/>
    <x v="73"/>
    <x v="3"/>
    <x v="4"/>
    <x v="85"/>
    <x v="0"/>
    <x v="3"/>
    <x v="0"/>
  </r>
  <r>
    <x v="39"/>
    <x v="447"/>
    <x v="1"/>
    <x v="0"/>
    <x v="5"/>
    <x v="73"/>
    <x v="3"/>
    <x v="4"/>
    <x v="85"/>
    <x v="0"/>
    <x v="3"/>
    <x v="0"/>
  </r>
  <r>
    <x v="39"/>
    <x v="448"/>
    <x v="3"/>
    <x v="0"/>
    <x v="11"/>
    <x v="79"/>
    <x v="3"/>
    <x v="4"/>
    <x v="86"/>
    <x v="0"/>
    <x v="3"/>
    <x v="0"/>
  </r>
  <r>
    <x v="39"/>
    <x v="449"/>
    <x v="3"/>
    <x v="0"/>
    <x v="23"/>
    <x v="91"/>
    <x v="3"/>
    <x v="4"/>
    <x v="86"/>
    <x v="0"/>
    <x v="3"/>
    <x v="0"/>
  </r>
  <r>
    <x v="39"/>
    <x v="450"/>
    <x v="3"/>
    <x v="0"/>
    <x v="18"/>
    <x v="98"/>
    <x v="3"/>
    <x v="4"/>
    <x v="86"/>
    <x v="0"/>
    <x v="3"/>
    <x v="0"/>
  </r>
  <r>
    <x v="39"/>
    <x v="451"/>
    <x v="3"/>
    <x v="0"/>
    <x v="66"/>
    <x v="114"/>
    <x v="3"/>
    <x v="4"/>
    <x v="86"/>
    <x v="0"/>
    <x v="3"/>
    <x v="0"/>
  </r>
  <r>
    <x v="39"/>
    <x v="452"/>
    <x v="3"/>
    <x v="0"/>
    <x v="56"/>
    <x v="104"/>
    <x v="3"/>
    <x v="4"/>
    <x v="86"/>
    <x v="0"/>
    <x v="3"/>
    <x v="0"/>
  </r>
  <r>
    <x v="39"/>
    <x v="453"/>
    <x v="3"/>
    <x v="0"/>
    <x v="56"/>
    <x v="104"/>
    <x v="3"/>
    <x v="4"/>
    <x v="86"/>
    <x v="0"/>
    <x v="3"/>
    <x v="0"/>
  </r>
  <r>
    <x v="39"/>
    <x v="454"/>
    <x v="3"/>
    <x v="0"/>
    <x v="67"/>
    <x v="115"/>
    <x v="3"/>
    <x v="4"/>
    <x v="86"/>
    <x v="0"/>
    <x v="3"/>
    <x v="0"/>
  </r>
  <r>
    <x v="39"/>
    <x v="455"/>
    <x v="3"/>
    <x v="0"/>
    <x v="55"/>
    <x v="103"/>
    <x v="3"/>
    <x v="4"/>
    <x v="86"/>
    <x v="0"/>
    <x v="3"/>
    <x v="0"/>
  </r>
  <r>
    <x v="39"/>
    <x v="456"/>
    <x v="3"/>
    <x v="0"/>
    <x v="11"/>
    <x v="79"/>
    <x v="3"/>
    <x v="4"/>
    <x v="86"/>
    <x v="0"/>
    <x v="3"/>
    <x v="0"/>
  </r>
  <r>
    <x v="39"/>
    <x v="457"/>
    <x v="3"/>
    <x v="0"/>
    <x v="68"/>
    <x v="116"/>
    <x v="3"/>
    <x v="4"/>
    <x v="86"/>
    <x v="0"/>
    <x v="3"/>
    <x v="0"/>
  </r>
  <r>
    <x v="39"/>
    <x v="458"/>
    <x v="3"/>
    <x v="0"/>
    <x v="55"/>
    <x v="103"/>
    <x v="3"/>
    <x v="4"/>
    <x v="86"/>
    <x v="0"/>
    <x v="3"/>
    <x v="0"/>
  </r>
  <r>
    <x v="39"/>
    <x v="459"/>
    <x v="3"/>
    <x v="0"/>
    <x v="69"/>
    <x v="117"/>
    <x v="3"/>
    <x v="4"/>
    <x v="86"/>
    <x v="0"/>
    <x v="3"/>
    <x v="0"/>
  </r>
  <r>
    <x v="39"/>
    <x v="460"/>
    <x v="3"/>
    <x v="0"/>
    <x v="70"/>
    <x v="118"/>
    <x v="3"/>
    <x v="4"/>
    <x v="86"/>
    <x v="0"/>
    <x v="3"/>
    <x v="0"/>
  </r>
  <r>
    <x v="39"/>
    <x v="461"/>
    <x v="3"/>
    <x v="0"/>
    <x v="60"/>
    <x v="108"/>
    <x v="3"/>
    <x v="4"/>
    <x v="86"/>
    <x v="0"/>
    <x v="3"/>
    <x v="0"/>
  </r>
  <r>
    <x v="39"/>
    <x v="462"/>
    <x v="3"/>
    <x v="0"/>
    <x v="56"/>
    <x v="104"/>
    <x v="3"/>
    <x v="4"/>
    <x v="86"/>
    <x v="0"/>
    <x v="3"/>
    <x v="0"/>
  </r>
  <r>
    <x v="39"/>
    <x v="463"/>
    <x v="3"/>
    <x v="0"/>
    <x v="60"/>
    <x v="108"/>
    <x v="3"/>
    <x v="4"/>
    <x v="86"/>
    <x v="0"/>
    <x v="3"/>
    <x v="0"/>
  </r>
  <r>
    <x v="40"/>
    <x v="464"/>
    <x v="16"/>
    <x v="0"/>
    <x v="71"/>
    <x v="119"/>
    <x v="3"/>
    <x v="9"/>
    <x v="87"/>
    <x v="0"/>
    <x v="3"/>
    <x v="0"/>
  </r>
  <r>
    <x v="40"/>
    <x v="465"/>
    <x v="16"/>
    <x v="1"/>
    <x v="72"/>
    <x v="120"/>
    <x v="3"/>
    <x v="9"/>
    <x v="87"/>
    <x v="0"/>
    <x v="3"/>
    <x v="0"/>
  </r>
  <r>
    <x v="40"/>
    <x v="466"/>
    <x v="16"/>
    <x v="0"/>
    <x v="73"/>
    <x v="121"/>
    <x v="3"/>
    <x v="9"/>
    <x v="87"/>
    <x v="0"/>
    <x v="3"/>
    <x v="0"/>
  </r>
  <r>
    <x v="40"/>
    <x v="467"/>
    <x v="16"/>
    <x v="4"/>
    <x v="74"/>
    <x v="122"/>
    <x v="3"/>
    <x v="9"/>
    <x v="87"/>
    <x v="0"/>
    <x v="3"/>
    <x v="0"/>
  </r>
  <r>
    <x v="40"/>
    <x v="468"/>
    <x v="16"/>
    <x v="3"/>
    <x v="75"/>
    <x v="123"/>
    <x v="3"/>
    <x v="9"/>
    <x v="87"/>
    <x v="0"/>
    <x v="3"/>
    <x v="0"/>
  </r>
  <r>
    <x v="40"/>
    <x v="469"/>
    <x v="16"/>
    <x v="2"/>
    <x v="76"/>
    <x v="124"/>
    <x v="3"/>
    <x v="9"/>
    <x v="87"/>
    <x v="0"/>
    <x v="3"/>
    <x v="0"/>
  </r>
  <r>
    <x v="40"/>
    <x v="470"/>
    <x v="16"/>
    <x v="0"/>
    <x v="77"/>
    <x v="125"/>
    <x v="3"/>
    <x v="9"/>
    <x v="87"/>
    <x v="0"/>
    <x v="3"/>
    <x v="0"/>
  </r>
  <r>
    <x v="40"/>
    <x v="471"/>
    <x v="16"/>
    <x v="1"/>
    <x v="78"/>
    <x v="126"/>
    <x v="3"/>
    <x v="9"/>
    <x v="87"/>
    <x v="0"/>
    <x v="3"/>
    <x v="0"/>
  </r>
  <r>
    <x v="40"/>
    <x v="472"/>
    <x v="16"/>
    <x v="0"/>
    <x v="79"/>
    <x v="127"/>
    <x v="3"/>
    <x v="9"/>
    <x v="87"/>
    <x v="0"/>
    <x v="3"/>
    <x v="0"/>
  </r>
  <r>
    <x v="40"/>
    <x v="473"/>
    <x v="16"/>
    <x v="4"/>
    <x v="80"/>
    <x v="128"/>
    <x v="3"/>
    <x v="9"/>
    <x v="87"/>
    <x v="0"/>
    <x v="3"/>
    <x v="0"/>
  </r>
  <r>
    <x v="40"/>
    <x v="474"/>
    <x v="16"/>
    <x v="3"/>
    <x v="81"/>
    <x v="129"/>
    <x v="3"/>
    <x v="9"/>
    <x v="87"/>
    <x v="0"/>
    <x v="3"/>
    <x v="0"/>
  </r>
  <r>
    <x v="40"/>
    <x v="475"/>
    <x v="16"/>
    <x v="2"/>
    <x v="82"/>
    <x v="130"/>
    <x v="3"/>
    <x v="9"/>
    <x v="87"/>
    <x v="0"/>
    <x v="3"/>
    <x v="0"/>
  </r>
  <r>
    <x v="40"/>
    <x v="476"/>
    <x v="16"/>
    <x v="0"/>
    <x v="8"/>
    <x v="131"/>
    <x v="3"/>
    <x v="9"/>
    <x v="87"/>
    <x v="0"/>
    <x v="3"/>
    <x v="0"/>
  </r>
  <r>
    <x v="40"/>
    <x v="477"/>
    <x v="16"/>
    <x v="1"/>
    <x v="18"/>
    <x v="98"/>
    <x v="3"/>
    <x v="9"/>
    <x v="87"/>
    <x v="0"/>
    <x v="3"/>
    <x v="0"/>
  </r>
  <r>
    <x v="40"/>
    <x v="478"/>
    <x v="16"/>
    <x v="0"/>
    <x v="34"/>
    <x v="97"/>
    <x v="3"/>
    <x v="9"/>
    <x v="87"/>
    <x v="0"/>
    <x v="3"/>
    <x v="0"/>
  </r>
  <r>
    <x v="40"/>
    <x v="479"/>
    <x v="16"/>
    <x v="4"/>
    <x v="18"/>
    <x v="98"/>
    <x v="3"/>
    <x v="9"/>
    <x v="87"/>
    <x v="0"/>
    <x v="3"/>
    <x v="0"/>
  </r>
  <r>
    <x v="40"/>
    <x v="480"/>
    <x v="16"/>
    <x v="3"/>
    <x v="23"/>
    <x v="91"/>
    <x v="3"/>
    <x v="9"/>
    <x v="87"/>
    <x v="0"/>
    <x v="3"/>
    <x v="0"/>
  </r>
  <r>
    <x v="40"/>
    <x v="481"/>
    <x v="16"/>
    <x v="2"/>
    <x v="42"/>
    <x v="132"/>
    <x v="3"/>
    <x v="9"/>
    <x v="87"/>
    <x v="0"/>
    <x v="3"/>
    <x v="0"/>
  </r>
  <r>
    <x v="40"/>
    <x v="482"/>
    <x v="16"/>
    <x v="0"/>
    <x v="83"/>
    <x v="133"/>
    <x v="3"/>
    <x v="9"/>
    <x v="87"/>
    <x v="0"/>
    <x v="3"/>
    <x v="0"/>
  </r>
  <r>
    <x v="40"/>
    <x v="483"/>
    <x v="16"/>
    <x v="0"/>
    <x v="84"/>
    <x v="134"/>
    <x v="3"/>
    <x v="9"/>
    <x v="87"/>
    <x v="0"/>
    <x v="3"/>
    <x v="0"/>
  </r>
  <r>
    <x v="40"/>
    <x v="484"/>
    <x v="16"/>
    <x v="1"/>
    <x v="85"/>
    <x v="135"/>
    <x v="3"/>
    <x v="9"/>
    <x v="87"/>
    <x v="0"/>
    <x v="3"/>
    <x v="0"/>
  </r>
  <r>
    <x v="40"/>
    <x v="485"/>
    <x v="16"/>
    <x v="0"/>
    <x v="86"/>
    <x v="136"/>
    <x v="3"/>
    <x v="9"/>
    <x v="87"/>
    <x v="0"/>
    <x v="3"/>
    <x v="0"/>
  </r>
  <r>
    <x v="40"/>
    <x v="486"/>
    <x v="16"/>
    <x v="4"/>
    <x v="87"/>
    <x v="137"/>
    <x v="3"/>
    <x v="9"/>
    <x v="87"/>
    <x v="0"/>
    <x v="3"/>
    <x v="0"/>
  </r>
  <r>
    <x v="40"/>
    <x v="487"/>
    <x v="16"/>
    <x v="3"/>
    <x v="88"/>
    <x v="138"/>
    <x v="3"/>
    <x v="9"/>
    <x v="87"/>
    <x v="0"/>
    <x v="3"/>
    <x v="0"/>
  </r>
  <r>
    <x v="40"/>
    <x v="488"/>
    <x v="16"/>
    <x v="2"/>
    <x v="89"/>
    <x v="139"/>
    <x v="3"/>
    <x v="9"/>
    <x v="87"/>
    <x v="0"/>
    <x v="3"/>
    <x v="0"/>
  </r>
  <r>
    <x v="40"/>
    <x v="489"/>
    <x v="16"/>
    <x v="0"/>
    <x v="90"/>
    <x v="140"/>
    <x v="3"/>
    <x v="9"/>
    <x v="87"/>
    <x v="0"/>
    <x v="3"/>
    <x v="0"/>
  </r>
  <r>
    <x v="40"/>
    <x v="490"/>
    <x v="16"/>
    <x v="1"/>
    <x v="91"/>
    <x v="141"/>
    <x v="3"/>
    <x v="9"/>
    <x v="87"/>
    <x v="0"/>
    <x v="3"/>
    <x v="0"/>
  </r>
  <r>
    <x v="40"/>
    <x v="491"/>
    <x v="16"/>
    <x v="0"/>
    <x v="92"/>
    <x v="142"/>
    <x v="3"/>
    <x v="9"/>
    <x v="87"/>
    <x v="0"/>
    <x v="3"/>
    <x v="0"/>
  </r>
  <r>
    <x v="40"/>
    <x v="492"/>
    <x v="16"/>
    <x v="4"/>
    <x v="93"/>
    <x v="143"/>
    <x v="3"/>
    <x v="9"/>
    <x v="87"/>
    <x v="0"/>
    <x v="3"/>
    <x v="0"/>
  </r>
  <r>
    <x v="40"/>
    <x v="493"/>
    <x v="16"/>
    <x v="3"/>
    <x v="94"/>
    <x v="144"/>
    <x v="3"/>
    <x v="9"/>
    <x v="87"/>
    <x v="0"/>
    <x v="3"/>
    <x v="0"/>
  </r>
  <r>
    <x v="40"/>
    <x v="494"/>
    <x v="16"/>
    <x v="2"/>
    <x v="95"/>
    <x v="145"/>
    <x v="3"/>
    <x v="9"/>
    <x v="87"/>
    <x v="0"/>
    <x v="3"/>
    <x v="0"/>
  </r>
  <r>
    <x v="40"/>
    <x v="495"/>
    <x v="16"/>
    <x v="0"/>
    <x v="8"/>
    <x v="131"/>
    <x v="3"/>
    <x v="9"/>
    <x v="87"/>
    <x v="0"/>
    <x v="3"/>
    <x v="0"/>
  </r>
  <r>
    <x v="40"/>
    <x v="496"/>
    <x v="16"/>
    <x v="1"/>
    <x v="18"/>
    <x v="98"/>
    <x v="3"/>
    <x v="9"/>
    <x v="87"/>
    <x v="0"/>
    <x v="3"/>
    <x v="0"/>
  </r>
  <r>
    <x v="40"/>
    <x v="497"/>
    <x v="16"/>
    <x v="0"/>
    <x v="34"/>
    <x v="97"/>
    <x v="3"/>
    <x v="9"/>
    <x v="87"/>
    <x v="0"/>
    <x v="3"/>
    <x v="0"/>
  </r>
  <r>
    <x v="40"/>
    <x v="498"/>
    <x v="16"/>
    <x v="3"/>
    <x v="18"/>
    <x v="98"/>
    <x v="3"/>
    <x v="9"/>
    <x v="87"/>
    <x v="0"/>
    <x v="3"/>
    <x v="0"/>
  </r>
  <r>
    <x v="40"/>
    <x v="499"/>
    <x v="16"/>
    <x v="4"/>
    <x v="23"/>
    <x v="91"/>
    <x v="3"/>
    <x v="9"/>
    <x v="87"/>
    <x v="0"/>
    <x v="3"/>
    <x v="0"/>
  </r>
  <r>
    <x v="40"/>
    <x v="500"/>
    <x v="16"/>
    <x v="2"/>
    <x v="42"/>
    <x v="132"/>
    <x v="3"/>
    <x v="9"/>
    <x v="87"/>
    <x v="0"/>
    <x v="3"/>
    <x v="0"/>
  </r>
  <r>
    <x v="40"/>
    <x v="501"/>
    <x v="16"/>
    <x v="0"/>
    <x v="96"/>
    <x v="146"/>
    <x v="3"/>
    <x v="9"/>
    <x v="87"/>
    <x v="0"/>
    <x v="3"/>
    <x v="0"/>
  </r>
  <r>
    <x v="40"/>
    <x v="502"/>
    <x v="16"/>
    <x v="0"/>
    <x v="97"/>
    <x v="147"/>
    <x v="3"/>
    <x v="9"/>
    <x v="87"/>
    <x v="0"/>
    <x v="3"/>
    <x v="0"/>
  </r>
  <r>
    <x v="40"/>
    <x v="503"/>
    <x v="16"/>
    <x v="1"/>
    <x v="98"/>
    <x v="148"/>
    <x v="3"/>
    <x v="9"/>
    <x v="87"/>
    <x v="0"/>
    <x v="3"/>
    <x v="0"/>
  </r>
  <r>
    <x v="40"/>
    <x v="504"/>
    <x v="16"/>
    <x v="0"/>
    <x v="99"/>
    <x v="149"/>
    <x v="3"/>
    <x v="9"/>
    <x v="87"/>
    <x v="0"/>
    <x v="3"/>
    <x v="0"/>
  </r>
  <r>
    <x v="40"/>
    <x v="505"/>
    <x v="16"/>
    <x v="4"/>
    <x v="74"/>
    <x v="122"/>
    <x v="3"/>
    <x v="9"/>
    <x v="87"/>
    <x v="0"/>
    <x v="3"/>
    <x v="0"/>
  </r>
  <r>
    <x v="40"/>
    <x v="506"/>
    <x v="16"/>
    <x v="3"/>
    <x v="75"/>
    <x v="123"/>
    <x v="3"/>
    <x v="9"/>
    <x v="87"/>
    <x v="0"/>
    <x v="3"/>
    <x v="0"/>
  </r>
  <r>
    <x v="40"/>
    <x v="507"/>
    <x v="16"/>
    <x v="2"/>
    <x v="100"/>
    <x v="150"/>
    <x v="3"/>
    <x v="9"/>
    <x v="87"/>
    <x v="0"/>
    <x v="3"/>
    <x v="0"/>
  </r>
  <r>
    <x v="40"/>
    <x v="508"/>
    <x v="16"/>
    <x v="0"/>
    <x v="101"/>
    <x v="151"/>
    <x v="3"/>
    <x v="9"/>
    <x v="87"/>
    <x v="0"/>
    <x v="3"/>
    <x v="0"/>
  </r>
  <r>
    <x v="40"/>
    <x v="509"/>
    <x v="16"/>
    <x v="1"/>
    <x v="102"/>
    <x v="152"/>
    <x v="3"/>
    <x v="9"/>
    <x v="87"/>
    <x v="0"/>
    <x v="3"/>
    <x v="0"/>
  </r>
  <r>
    <x v="40"/>
    <x v="510"/>
    <x v="16"/>
    <x v="0"/>
    <x v="103"/>
    <x v="153"/>
    <x v="3"/>
    <x v="9"/>
    <x v="87"/>
    <x v="0"/>
    <x v="3"/>
    <x v="0"/>
  </r>
  <r>
    <x v="40"/>
    <x v="511"/>
    <x v="16"/>
    <x v="4"/>
    <x v="80"/>
    <x v="128"/>
    <x v="3"/>
    <x v="9"/>
    <x v="87"/>
    <x v="0"/>
    <x v="3"/>
    <x v="0"/>
  </r>
  <r>
    <x v="40"/>
    <x v="512"/>
    <x v="16"/>
    <x v="3"/>
    <x v="81"/>
    <x v="129"/>
    <x v="3"/>
    <x v="9"/>
    <x v="87"/>
    <x v="0"/>
    <x v="3"/>
    <x v="0"/>
  </r>
  <r>
    <x v="40"/>
    <x v="513"/>
    <x v="16"/>
    <x v="2"/>
    <x v="104"/>
    <x v="154"/>
    <x v="3"/>
    <x v="9"/>
    <x v="87"/>
    <x v="0"/>
    <x v="3"/>
    <x v="0"/>
  </r>
  <r>
    <x v="40"/>
    <x v="514"/>
    <x v="16"/>
    <x v="0"/>
    <x v="8"/>
    <x v="131"/>
    <x v="3"/>
    <x v="9"/>
    <x v="87"/>
    <x v="0"/>
    <x v="3"/>
    <x v="0"/>
  </r>
  <r>
    <x v="40"/>
    <x v="515"/>
    <x v="16"/>
    <x v="1"/>
    <x v="18"/>
    <x v="98"/>
    <x v="3"/>
    <x v="9"/>
    <x v="87"/>
    <x v="0"/>
    <x v="3"/>
    <x v="0"/>
  </r>
  <r>
    <x v="40"/>
    <x v="516"/>
    <x v="16"/>
    <x v="0"/>
    <x v="34"/>
    <x v="97"/>
    <x v="3"/>
    <x v="9"/>
    <x v="87"/>
    <x v="0"/>
    <x v="3"/>
    <x v="0"/>
  </r>
  <r>
    <x v="40"/>
    <x v="517"/>
    <x v="16"/>
    <x v="4"/>
    <x v="23"/>
    <x v="91"/>
    <x v="3"/>
    <x v="9"/>
    <x v="87"/>
    <x v="0"/>
    <x v="3"/>
    <x v="0"/>
  </r>
  <r>
    <x v="40"/>
    <x v="518"/>
    <x v="16"/>
    <x v="3"/>
    <x v="18"/>
    <x v="98"/>
    <x v="3"/>
    <x v="9"/>
    <x v="87"/>
    <x v="0"/>
    <x v="3"/>
    <x v="0"/>
  </r>
  <r>
    <x v="40"/>
    <x v="519"/>
    <x v="16"/>
    <x v="2"/>
    <x v="42"/>
    <x v="132"/>
    <x v="3"/>
    <x v="9"/>
    <x v="87"/>
    <x v="0"/>
    <x v="3"/>
    <x v="0"/>
  </r>
  <r>
    <x v="40"/>
    <x v="520"/>
    <x v="16"/>
    <x v="0"/>
    <x v="105"/>
    <x v="155"/>
    <x v="3"/>
    <x v="9"/>
    <x v="87"/>
    <x v="0"/>
    <x v="3"/>
    <x v="0"/>
  </r>
  <r>
    <x v="40"/>
    <x v="521"/>
    <x v="16"/>
    <x v="1"/>
    <x v="106"/>
    <x v="156"/>
    <x v="3"/>
    <x v="9"/>
    <x v="88"/>
    <x v="0"/>
    <x v="3"/>
    <x v="0"/>
  </r>
  <r>
    <x v="40"/>
    <x v="522"/>
    <x v="16"/>
    <x v="0"/>
    <x v="107"/>
    <x v="157"/>
    <x v="3"/>
    <x v="9"/>
    <x v="88"/>
    <x v="0"/>
    <x v="3"/>
    <x v="0"/>
  </r>
  <r>
    <x v="40"/>
    <x v="523"/>
    <x v="16"/>
    <x v="1"/>
    <x v="108"/>
    <x v="158"/>
    <x v="3"/>
    <x v="9"/>
    <x v="89"/>
    <x v="0"/>
    <x v="3"/>
    <x v="0"/>
  </r>
  <r>
    <x v="40"/>
    <x v="524"/>
    <x v="16"/>
    <x v="0"/>
    <x v="109"/>
    <x v="159"/>
    <x v="3"/>
    <x v="9"/>
    <x v="89"/>
    <x v="0"/>
    <x v="3"/>
    <x v="0"/>
  </r>
  <r>
    <x v="40"/>
    <x v="525"/>
    <x v="16"/>
    <x v="0"/>
    <x v="110"/>
    <x v="160"/>
    <x v="3"/>
    <x v="9"/>
    <x v="89"/>
    <x v="0"/>
    <x v="3"/>
    <x v="0"/>
  </r>
  <r>
    <x v="40"/>
    <x v="526"/>
    <x v="16"/>
    <x v="4"/>
    <x v="111"/>
    <x v="161"/>
    <x v="3"/>
    <x v="9"/>
    <x v="89"/>
    <x v="0"/>
    <x v="3"/>
    <x v="0"/>
  </r>
  <r>
    <x v="40"/>
    <x v="527"/>
    <x v="16"/>
    <x v="3"/>
    <x v="112"/>
    <x v="162"/>
    <x v="3"/>
    <x v="9"/>
    <x v="89"/>
    <x v="0"/>
    <x v="3"/>
    <x v="0"/>
  </r>
  <r>
    <x v="40"/>
    <x v="528"/>
    <x v="16"/>
    <x v="0"/>
    <x v="113"/>
    <x v="163"/>
    <x v="3"/>
    <x v="9"/>
    <x v="89"/>
    <x v="0"/>
    <x v="3"/>
    <x v="0"/>
  </r>
  <r>
    <x v="40"/>
    <x v="529"/>
    <x v="16"/>
    <x v="2"/>
    <x v="114"/>
    <x v="164"/>
    <x v="3"/>
    <x v="9"/>
    <x v="89"/>
    <x v="0"/>
    <x v="1"/>
    <x v="0"/>
  </r>
  <r>
    <x v="40"/>
    <x v="530"/>
    <x v="16"/>
    <x v="2"/>
    <x v="115"/>
    <x v="165"/>
    <x v="3"/>
    <x v="9"/>
    <x v="89"/>
    <x v="0"/>
    <x v="1"/>
    <x v="0"/>
  </r>
  <r>
    <x v="40"/>
    <x v="531"/>
    <x v="16"/>
    <x v="2"/>
    <x v="116"/>
    <x v="166"/>
    <x v="3"/>
    <x v="9"/>
    <x v="89"/>
    <x v="0"/>
    <x v="1"/>
    <x v="0"/>
  </r>
  <r>
    <x v="40"/>
    <x v="532"/>
    <x v="16"/>
    <x v="2"/>
    <x v="117"/>
    <x v="167"/>
    <x v="3"/>
    <x v="9"/>
    <x v="89"/>
    <x v="0"/>
    <x v="1"/>
    <x v="0"/>
  </r>
  <r>
    <x v="40"/>
    <x v="533"/>
    <x v="16"/>
    <x v="1"/>
    <x v="108"/>
    <x v="158"/>
    <x v="3"/>
    <x v="9"/>
    <x v="90"/>
    <x v="0"/>
    <x v="3"/>
    <x v="0"/>
  </r>
  <r>
    <x v="40"/>
    <x v="534"/>
    <x v="16"/>
    <x v="0"/>
    <x v="109"/>
    <x v="159"/>
    <x v="3"/>
    <x v="9"/>
    <x v="90"/>
    <x v="0"/>
    <x v="3"/>
    <x v="0"/>
  </r>
  <r>
    <x v="40"/>
    <x v="535"/>
    <x v="16"/>
    <x v="0"/>
    <x v="110"/>
    <x v="160"/>
    <x v="3"/>
    <x v="9"/>
    <x v="90"/>
    <x v="0"/>
    <x v="3"/>
    <x v="0"/>
  </r>
  <r>
    <x v="40"/>
    <x v="536"/>
    <x v="16"/>
    <x v="4"/>
    <x v="118"/>
    <x v="168"/>
    <x v="3"/>
    <x v="9"/>
    <x v="90"/>
    <x v="0"/>
    <x v="3"/>
    <x v="0"/>
  </r>
  <r>
    <x v="40"/>
    <x v="537"/>
    <x v="16"/>
    <x v="3"/>
    <x v="119"/>
    <x v="169"/>
    <x v="3"/>
    <x v="9"/>
    <x v="90"/>
    <x v="0"/>
    <x v="3"/>
    <x v="0"/>
  </r>
  <r>
    <x v="40"/>
    <x v="538"/>
    <x v="16"/>
    <x v="0"/>
    <x v="113"/>
    <x v="163"/>
    <x v="3"/>
    <x v="9"/>
    <x v="90"/>
    <x v="0"/>
    <x v="3"/>
    <x v="0"/>
  </r>
  <r>
    <x v="40"/>
    <x v="539"/>
    <x v="16"/>
    <x v="2"/>
    <x v="114"/>
    <x v="164"/>
    <x v="3"/>
    <x v="9"/>
    <x v="90"/>
    <x v="0"/>
    <x v="1"/>
    <x v="0"/>
  </r>
  <r>
    <x v="40"/>
    <x v="540"/>
    <x v="16"/>
    <x v="2"/>
    <x v="115"/>
    <x v="165"/>
    <x v="3"/>
    <x v="9"/>
    <x v="90"/>
    <x v="0"/>
    <x v="1"/>
    <x v="0"/>
  </r>
  <r>
    <x v="40"/>
    <x v="541"/>
    <x v="16"/>
    <x v="2"/>
    <x v="116"/>
    <x v="166"/>
    <x v="3"/>
    <x v="9"/>
    <x v="90"/>
    <x v="0"/>
    <x v="1"/>
    <x v="0"/>
  </r>
  <r>
    <x v="40"/>
    <x v="542"/>
    <x v="16"/>
    <x v="2"/>
    <x v="117"/>
    <x v="167"/>
    <x v="3"/>
    <x v="9"/>
    <x v="90"/>
    <x v="0"/>
    <x v="1"/>
    <x v="0"/>
  </r>
  <r>
    <x v="40"/>
    <x v="543"/>
    <x v="16"/>
    <x v="1"/>
    <x v="120"/>
    <x v="170"/>
    <x v="3"/>
    <x v="9"/>
    <x v="91"/>
    <x v="0"/>
    <x v="3"/>
    <x v="0"/>
  </r>
  <r>
    <x v="40"/>
    <x v="544"/>
    <x v="16"/>
    <x v="0"/>
    <x v="121"/>
    <x v="171"/>
    <x v="3"/>
    <x v="9"/>
    <x v="91"/>
    <x v="0"/>
    <x v="3"/>
    <x v="0"/>
  </r>
  <r>
    <x v="40"/>
    <x v="545"/>
    <x v="16"/>
    <x v="0"/>
    <x v="122"/>
    <x v="172"/>
    <x v="3"/>
    <x v="9"/>
    <x v="91"/>
    <x v="0"/>
    <x v="3"/>
    <x v="0"/>
  </r>
  <r>
    <x v="40"/>
    <x v="546"/>
    <x v="16"/>
    <x v="4"/>
    <x v="123"/>
    <x v="173"/>
    <x v="3"/>
    <x v="9"/>
    <x v="91"/>
    <x v="0"/>
    <x v="3"/>
    <x v="0"/>
  </r>
  <r>
    <x v="40"/>
    <x v="547"/>
    <x v="16"/>
    <x v="3"/>
    <x v="124"/>
    <x v="174"/>
    <x v="3"/>
    <x v="9"/>
    <x v="91"/>
    <x v="0"/>
    <x v="3"/>
    <x v="0"/>
  </r>
  <r>
    <x v="40"/>
    <x v="548"/>
    <x v="16"/>
    <x v="0"/>
    <x v="125"/>
    <x v="175"/>
    <x v="3"/>
    <x v="9"/>
    <x v="91"/>
    <x v="0"/>
    <x v="3"/>
    <x v="0"/>
  </r>
  <r>
    <x v="40"/>
    <x v="549"/>
    <x v="16"/>
    <x v="2"/>
    <x v="126"/>
    <x v="176"/>
    <x v="3"/>
    <x v="9"/>
    <x v="91"/>
    <x v="0"/>
    <x v="1"/>
    <x v="0"/>
  </r>
  <r>
    <x v="40"/>
    <x v="550"/>
    <x v="16"/>
    <x v="2"/>
    <x v="127"/>
    <x v="177"/>
    <x v="3"/>
    <x v="9"/>
    <x v="91"/>
    <x v="0"/>
    <x v="1"/>
    <x v="0"/>
  </r>
  <r>
    <x v="40"/>
    <x v="551"/>
    <x v="16"/>
    <x v="2"/>
    <x v="128"/>
    <x v="178"/>
    <x v="3"/>
    <x v="9"/>
    <x v="91"/>
    <x v="0"/>
    <x v="1"/>
    <x v="0"/>
  </r>
  <r>
    <x v="40"/>
    <x v="552"/>
    <x v="16"/>
    <x v="2"/>
    <x v="129"/>
    <x v="179"/>
    <x v="3"/>
    <x v="9"/>
    <x v="91"/>
    <x v="0"/>
    <x v="3"/>
    <x v="0"/>
  </r>
  <r>
    <x v="40"/>
    <x v="553"/>
    <x v="4"/>
    <x v="0"/>
    <x v="130"/>
    <x v="180"/>
    <x v="3"/>
    <x v="9"/>
    <x v="0"/>
    <x v="0"/>
    <x v="3"/>
    <x v="0"/>
  </r>
  <r>
    <x v="40"/>
    <x v="553"/>
    <x v="4"/>
    <x v="0"/>
    <x v="131"/>
    <x v="181"/>
    <x v="3"/>
    <x v="9"/>
    <x v="0"/>
    <x v="0"/>
    <x v="3"/>
    <x v="0"/>
  </r>
  <r>
    <x v="40"/>
    <x v="553"/>
    <x v="4"/>
    <x v="0"/>
    <x v="131"/>
    <x v="181"/>
    <x v="3"/>
    <x v="9"/>
    <x v="0"/>
    <x v="0"/>
    <x v="3"/>
    <x v="0"/>
  </r>
  <r>
    <x v="40"/>
    <x v="553"/>
    <x v="4"/>
    <x v="0"/>
    <x v="131"/>
    <x v="181"/>
    <x v="3"/>
    <x v="9"/>
    <x v="0"/>
    <x v="0"/>
    <x v="3"/>
    <x v="0"/>
  </r>
  <r>
    <x v="40"/>
    <x v="554"/>
    <x v="2"/>
    <x v="0"/>
    <x v="7"/>
    <x v="182"/>
    <x v="3"/>
    <x v="9"/>
    <x v="92"/>
    <x v="0"/>
    <x v="3"/>
    <x v="0"/>
  </r>
  <r>
    <x v="41"/>
    <x v="325"/>
    <x v="1"/>
    <x v="3"/>
    <x v="28"/>
    <x v="183"/>
    <x v="3"/>
    <x v="3"/>
    <x v="93"/>
    <x v="0"/>
    <x v="3"/>
    <x v="0"/>
  </r>
  <r>
    <x v="41"/>
    <x v="555"/>
    <x v="1"/>
    <x v="3"/>
    <x v="28"/>
    <x v="183"/>
    <x v="3"/>
    <x v="3"/>
    <x v="93"/>
    <x v="0"/>
    <x v="3"/>
    <x v="0"/>
  </r>
  <r>
    <x v="41"/>
    <x v="556"/>
    <x v="15"/>
    <x v="0"/>
    <x v="132"/>
    <x v="184"/>
    <x v="3"/>
    <x v="3"/>
    <x v="93"/>
    <x v="0"/>
    <x v="3"/>
    <x v="0"/>
  </r>
  <r>
    <x v="42"/>
    <x v="557"/>
    <x v="13"/>
    <x v="5"/>
    <x v="46"/>
    <x v="81"/>
    <x v="3"/>
    <x v="1"/>
    <x v="72"/>
    <x v="0"/>
    <x v="3"/>
    <x v="0"/>
  </r>
  <r>
    <x v="43"/>
    <x v="558"/>
    <x v="0"/>
    <x v="0"/>
    <x v="0"/>
    <x v="83"/>
    <x v="3"/>
    <x v="0"/>
    <x v="94"/>
    <x v="0"/>
    <x v="3"/>
    <x v="0"/>
  </r>
  <r>
    <x v="43"/>
    <x v="558"/>
    <x v="0"/>
    <x v="1"/>
    <x v="133"/>
    <x v="185"/>
    <x v="3"/>
    <x v="1"/>
    <x v="94"/>
    <x v="0"/>
    <x v="3"/>
    <x v="0"/>
  </r>
  <r>
    <x v="43"/>
    <x v="558"/>
    <x v="0"/>
    <x v="2"/>
    <x v="0"/>
    <x v="83"/>
    <x v="3"/>
    <x v="2"/>
    <x v="94"/>
    <x v="0"/>
    <x v="1"/>
    <x v="0"/>
  </r>
  <r>
    <x v="43"/>
    <x v="559"/>
    <x v="13"/>
    <x v="5"/>
    <x v="134"/>
    <x v="186"/>
    <x v="3"/>
    <x v="2"/>
    <x v="72"/>
    <x v="0"/>
    <x v="1"/>
    <x v="0"/>
  </r>
  <r>
    <x v="43"/>
    <x v="560"/>
    <x v="10"/>
    <x v="0"/>
    <x v="38"/>
    <x v="93"/>
    <x v="3"/>
    <x v="4"/>
    <x v="95"/>
    <x v="0"/>
    <x v="3"/>
    <x v="0"/>
  </r>
  <r>
    <x v="43"/>
    <x v="561"/>
    <x v="1"/>
    <x v="0"/>
    <x v="23"/>
    <x v="91"/>
    <x v="3"/>
    <x v="4"/>
    <x v="96"/>
    <x v="0"/>
    <x v="3"/>
    <x v="0"/>
  </r>
  <r>
    <x v="43"/>
    <x v="562"/>
    <x v="1"/>
    <x v="0"/>
    <x v="23"/>
    <x v="91"/>
    <x v="3"/>
    <x v="4"/>
    <x v="96"/>
    <x v="0"/>
    <x v="3"/>
    <x v="0"/>
  </r>
  <r>
    <x v="43"/>
    <x v="558"/>
    <x v="0"/>
    <x v="0"/>
    <x v="0"/>
    <x v="83"/>
    <x v="3"/>
    <x v="4"/>
    <x v="94"/>
    <x v="0"/>
    <x v="3"/>
    <x v="0"/>
  </r>
  <r>
    <x v="43"/>
    <x v="563"/>
    <x v="13"/>
    <x v="5"/>
    <x v="46"/>
    <x v="81"/>
    <x v="3"/>
    <x v="5"/>
    <x v="72"/>
    <x v="0"/>
    <x v="3"/>
    <x v="0"/>
  </r>
  <r>
    <x v="43"/>
    <x v="564"/>
    <x v="13"/>
    <x v="5"/>
    <x v="134"/>
    <x v="186"/>
    <x v="3"/>
    <x v="5"/>
    <x v="97"/>
    <x v="0"/>
    <x v="3"/>
    <x v="0"/>
  </r>
  <r>
    <x v="43"/>
    <x v="565"/>
    <x v="13"/>
    <x v="5"/>
    <x v="46"/>
    <x v="81"/>
    <x v="3"/>
    <x v="5"/>
    <x v="97"/>
    <x v="0"/>
    <x v="3"/>
    <x v="0"/>
  </r>
  <r>
    <x v="43"/>
    <x v="558"/>
    <x v="0"/>
    <x v="4"/>
    <x v="0"/>
    <x v="83"/>
    <x v="3"/>
    <x v="5"/>
    <x v="94"/>
    <x v="0"/>
    <x v="3"/>
    <x v="0"/>
  </r>
  <r>
    <x v="43"/>
    <x v="558"/>
    <x v="0"/>
    <x v="2"/>
    <x v="0"/>
    <x v="83"/>
    <x v="3"/>
    <x v="6"/>
    <x v="94"/>
    <x v="0"/>
    <x v="1"/>
    <x v="0"/>
  </r>
  <r>
    <x v="43"/>
    <x v="558"/>
    <x v="0"/>
    <x v="2"/>
    <x v="1"/>
    <x v="187"/>
    <x v="3"/>
    <x v="7"/>
    <x v="94"/>
    <x v="0"/>
    <x v="1"/>
    <x v="0"/>
  </r>
  <r>
    <x v="43"/>
    <x v="558"/>
    <x v="0"/>
    <x v="2"/>
    <x v="0"/>
    <x v="83"/>
    <x v="3"/>
    <x v="8"/>
    <x v="94"/>
    <x v="0"/>
    <x v="1"/>
    <x v="0"/>
  </r>
  <r>
    <x v="43"/>
    <x v="566"/>
    <x v="13"/>
    <x v="5"/>
    <x v="46"/>
    <x v="81"/>
    <x v="3"/>
    <x v="3"/>
    <x v="72"/>
    <x v="0"/>
    <x v="3"/>
    <x v="0"/>
  </r>
  <r>
    <x v="43"/>
    <x v="558"/>
    <x v="0"/>
    <x v="0"/>
    <x v="0"/>
    <x v="83"/>
    <x v="3"/>
    <x v="3"/>
    <x v="94"/>
    <x v="0"/>
    <x v="3"/>
    <x v="0"/>
  </r>
  <r>
    <x v="44"/>
    <x v="567"/>
    <x v="1"/>
    <x v="0"/>
    <x v="5"/>
    <x v="73"/>
    <x v="3"/>
    <x v="0"/>
    <x v="98"/>
    <x v="0"/>
    <x v="3"/>
    <x v="0"/>
  </r>
  <r>
    <x v="44"/>
    <x v="568"/>
    <x v="1"/>
    <x v="0"/>
    <x v="5"/>
    <x v="73"/>
    <x v="3"/>
    <x v="0"/>
    <x v="98"/>
    <x v="0"/>
    <x v="3"/>
    <x v="0"/>
  </r>
  <r>
    <x v="44"/>
    <x v="569"/>
    <x v="1"/>
    <x v="2"/>
    <x v="6"/>
    <x v="89"/>
    <x v="3"/>
    <x v="7"/>
    <x v="99"/>
    <x v="0"/>
    <x v="1"/>
    <x v="0"/>
  </r>
  <r>
    <x v="44"/>
    <x v="570"/>
    <x v="1"/>
    <x v="2"/>
    <x v="6"/>
    <x v="89"/>
    <x v="3"/>
    <x v="7"/>
    <x v="99"/>
    <x v="0"/>
    <x v="1"/>
    <x v="0"/>
  </r>
  <r>
    <x v="44"/>
    <x v="571"/>
    <x v="7"/>
    <x v="2"/>
    <x v="23"/>
    <x v="91"/>
    <x v="3"/>
    <x v="7"/>
    <x v="99"/>
    <x v="0"/>
    <x v="1"/>
    <x v="0"/>
  </r>
  <r>
    <x v="44"/>
    <x v="572"/>
    <x v="3"/>
    <x v="0"/>
    <x v="27"/>
    <x v="75"/>
    <x v="3"/>
    <x v="1"/>
    <x v="100"/>
    <x v="0"/>
    <x v="3"/>
    <x v="0"/>
  </r>
  <r>
    <x v="45"/>
    <x v="573"/>
    <x v="5"/>
    <x v="0"/>
    <x v="43"/>
    <x v="188"/>
    <x v="3"/>
    <x v="2"/>
    <x v="101"/>
    <x v="0"/>
    <x v="1"/>
    <x v="0"/>
  </r>
  <r>
    <x v="45"/>
    <x v="574"/>
    <x v="1"/>
    <x v="2"/>
    <x v="30"/>
    <x v="77"/>
    <x v="3"/>
    <x v="7"/>
    <x v="102"/>
    <x v="0"/>
    <x v="1"/>
    <x v="0"/>
  </r>
  <r>
    <x v="45"/>
    <x v="575"/>
    <x v="1"/>
    <x v="2"/>
    <x v="30"/>
    <x v="77"/>
    <x v="3"/>
    <x v="7"/>
    <x v="102"/>
    <x v="0"/>
    <x v="1"/>
    <x v="0"/>
  </r>
  <r>
    <x v="45"/>
    <x v="576"/>
    <x v="7"/>
    <x v="2"/>
    <x v="23"/>
    <x v="91"/>
    <x v="3"/>
    <x v="7"/>
    <x v="102"/>
    <x v="0"/>
    <x v="1"/>
    <x v="0"/>
  </r>
  <r>
    <x v="46"/>
    <x v="577"/>
    <x v="17"/>
    <x v="6"/>
    <x v="45"/>
    <x v="76"/>
    <x v="3"/>
    <x v="3"/>
    <x v="80"/>
    <x v="0"/>
    <x v="1"/>
    <x v="0"/>
  </r>
  <r>
    <x v="47"/>
    <x v="578"/>
    <x v="13"/>
    <x v="5"/>
    <x v="135"/>
    <x v="189"/>
    <x v="3"/>
    <x v="0"/>
    <x v="103"/>
    <x v="0"/>
    <x v="3"/>
    <x v="0"/>
  </r>
  <r>
    <x v="47"/>
    <x v="333"/>
    <x v="1"/>
    <x v="0"/>
    <x v="30"/>
    <x v="77"/>
    <x v="3"/>
    <x v="0"/>
    <x v="104"/>
    <x v="0"/>
    <x v="3"/>
    <x v="0"/>
  </r>
  <r>
    <x v="47"/>
    <x v="295"/>
    <x v="1"/>
    <x v="0"/>
    <x v="30"/>
    <x v="77"/>
    <x v="3"/>
    <x v="0"/>
    <x v="104"/>
    <x v="0"/>
    <x v="3"/>
    <x v="0"/>
  </r>
  <r>
    <x v="47"/>
    <x v="579"/>
    <x v="1"/>
    <x v="4"/>
    <x v="5"/>
    <x v="73"/>
    <x v="3"/>
    <x v="5"/>
    <x v="105"/>
    <x v="0"/>
    <x v="3"/>
    <x v="0"/>
  </r>
  <r>
    <x v="47"/>
    <x v="580"/>
    <x v="1"/>
    <x v="4"/>
    <x v="33"/>
    <x v="87"/>
    <x v="3"/>
    <x v="5"/>
    <x v="105"/>
    <x v="0"/>
    <x v="3"/>
    <x v="0"/>
  </r>
  <r>
    <x v="48"/>
    <x v="581"/>
    <x v="1"/>
    <x v="0"/>
    <x v="5"/>
    <x v="73"/>
    <x v="3"/>
    <x v="4"/>
    <x v="106"/>
    <x v="0"/>
    <x v="3"/>
    <x v="0"/>
  </r>
  <r>
    <x v="48"/>
    <x v="582"/>
    <x v="1"/>
    <x v="0"/>
    <x v="5"/>
    <x v="73"/>
    <x v="3"/>
    <x v="4"/>
    <x v="106"/>
    <x v="0"/>
    <x v="3"/>
    <x v="0"/>
  </r>
  <r>
    <x v="48"/>
    <x v="583"/>
    <x v="1"/>
    <x v="0"/>
    <x v="5"/>
    <x v="73"/>
    <x v="3"/>
    <x v="4"/>
    <x v="107"/>
    <x v="0"/>
    <x v="3"/>
    <x v="0"/>
  </r>
  <r>
    <x v="48"/>
    <x v="584"/>
    <x v="1"/>
    <x v="0"/>
    <x v="5"/>
    <x v="73"/>
    <x v="3"/>
    <x v="4"/>
    <x v="107"/>
    <x v="0"/>
    <x v="3"/>
    <x v="0"/>
  </r>
  <r>
    <x v="48"/>
    <x v="585"/>
    <x v="1"/>
    <x v="0"/>
    <x v="6"/>
    <x v="89"/>
    <x v="3"/>
    <x v="4"/>
    <x v="108"/>
    <x v="0"/>
    <x v="3"/>
    <x v="0"/>
  </r>
  <r>
    <x v="48"/>
    <x v="446"/>
    <x v="1"/>
    <x v="0"/>
    <x v="5"/>
    <x v="73"/>
    <x v="3"/>
    <x v="4"/>
    <x v="108"/>
    <x v="0"/>
    <x v="3"/>
    <x v="0"/>
  </r>
  <r>
    <x v="48"/>
    <x v="586"/>
    <x v="1"/>
    <x v="0"/>
    <x v="5"/>
    <x v="73"/>
    <x v="3"/>
    <x v="4"/>
    <x v="108"/>
    <x v="0"/>
    <x v="3"/>
    <x v="0"/>
  </r>
  <r>
    <x v="48"/>
    <x v="587"/>
    <x v="15"/>
    <x v="0"/>
    <x v="136"/>
    <x v="190"/>
    <x v="3"/>
    <x v="4"/>
    <x v="109"/>
    <x v="0"/>
    <x v="3"/>
    <x v="0"/>
  </r>
  <r>
    <x v="49"/>
    <x v="6"/>
    <x v="1"/>
    <x v="0"/>
    <x v="6"/>
    <x v="89"/>
    <x v="3"/>
    <x v="0"/>
    <x v="110"/>
    <x v="0"/>
    <x v="3"/>
    <x v="0"/>
  </r>
  <r>
    <x v="49"/>
    <x v="588"/>
    <x v="1"/>
    <x v="2"/>
    <x v="6"/>
    <x v="89"/>
    <x v="3"/>
    <x v="2"/>
    <x v="111"/>
    <x v="0"/>
    <x v="1"/>
    <x v="0"/>
  </r>
  <r>
    <x v="49"/>
    <x v="589"/>
    <x v="8"/>
    <x v="2"/>
    <x v="30"/>
    <x v="77"/>
    <x v="3"/>
    <x v="2"/>
    <x v="111"/>
    <x v="0"/>
    <x v="1"/>
    <x v="0"/>
  </r>
  <r>
    <x v="49"/>
    <x v="590"/>
    <x v="1"/>
    <x v="2"/>
    <x v="23"/>
    <x v="91"/>
    <x v="3"/>
    <x v="2"/>
    <x v="111"/>
    <x v="0"/>
    <x v="1"/>
    <x v="0"/>
  </r>
  <r>
    <x v="49"/>
    <x v="591"/>
    <x v="12"/>
    <x v="2"/>
    <x v="4"/>
    <x v="95"/>
    <x v="3"/>
    <x v="2"/>
    <x v="111"/>
    <x v="0"/>
    <x v="1"/>
    <x v="0"/>
  </r>
  <r>
    <x v="49"/>
    <x v="592"/>
    <x v="12"/>
    <x v="2"/>
    <x v="5"/>
    <x v="73"/>
    <x v="3"/>
    <x v="2"/>
    <x v="111"/>
    <x v="0"/>
    <x v="1"/>
    <x v="0"/>
  </r>
  <r>
    <x v="49"/>
    <x v="593"/>
    <x v="1"/>
    <x v="2"/>
    <x v="2"/>
    <x v="74"/>
    <x v="3"/>
    <x v="2"/>
    <x v="111"/>
    <x v="0"/>
    <x v="1"/>
    <x v="0"/>
  </r>
  <r>
    <x v="49"/>
    <x v="594"/>
    <x v="1"/>
    <x v="2"/>
    <x v="17"/>
    <x v="80"/>
    <x v="3"/>
    <x v="2"/>
    <x v="111"/>
    <x v="0"/>
    <x v="1"/>
    <x v="0"/>
  </r>
  <r>
    <x v="49"/>
    <x v="595"/>
    <x v="1"/>
    <x v="2"/>
    <x v="17"/>
    <x v="80"/>
    <x v="3"/>
    <x v="2"/>
    <x v="111"/>
    <x v="0"/>
    <x v="1"/>
    <x v="0"/>
  </r>
  <r>
    <x v="49"/>
    <x v="596"/>
    <x v="3"/>
    <x v="4"/>
    <x v="19"/>
    <x v="191"/>
    <x v="3"/>
    <x v="5"/>
    <x v="112"/>
    <x v="0"/>
    <x v="3"/>
    <x v="0"/>
  </r>
  <r>
    <x v="49"/>
    <x v="597"/>
    <x v="1"/>
    <x v="4"/>
    <x v="16"/>
    <x v="192"/>
    <x v="3"/>
    <x v="5"/>
    <x v="110"/>
    <x v="0"/>
    <x v="3"/>
    <x v="0"/>
  </r>
  <r>
    <x v="49"/>
    <x v="598"/>
    <x v="18"/>
    <x v="4"/>
    <x v="2"/>
    <x v="74"/>
    <x v="3"/>
    <x v="5"/>
    <x v="113"/>
    <x v="0"/>
    <x v="3"/>
    <x v="0"/>
  </r>
  <r>
    <x v="49"/>
    <x v="599"/>
    <x v="18"/>
    <x v="4"/>
    <x v="2"/>
    <x v="74"/>
    <x v="3"/>
    <x v="5"/>
    <x v="113"/>
    <x v="0"/>
    <x v="3"/>
    <x v="0"/>
  </r>
  <r>
    <x v="49"/>
    <x v="600"/>
    <x v="18"/>
    <x v="4"/>
    <x v="2"/>
    <x v="74"/>
    <x v="3"/>
    <x v="5"/>
    <x v="113"/>
    <x v="0"/>
    <x v="3"/>
    <x v="0"/>
  </r>
  <r>
    <x v="49"/>
    <x v="601"/>
    <x v="18"/>
    <x v="4"/>
    <x v="2"/>
    <x v="74"/>
    <x v="3"/>
    <x v="5"/>
    <x v="113"/>
    <x v="0"/>
    <x v="3"/>
    <x v="0"/>
  </r>
  <r>
    <x v="49"/>
    <x v="602"/>
    <x v="18"/>
    <x v="4"/>
    <x v="2"/>
    <x v="74"/>
    <x v="3"/>
    <x v="5"/>
    <x v="113"/>
    <x v="0"/>
    <x v="3"/>
    <x v="0"/>
  </r>
  <r>
    <x v="49"/>
    <x v="603"/>
    <x v="18"/>
    <x v="4"/>
    <x v="2"/>
    <x v="74"/>
    <x v="3"/>
    <x v="5"/>
    <x v="113"/>
    <x v="0"/>
    <x v="3"/>
    <x v="0"/>
  </r>
  <r>
    <x v="49"/>
    <x v="604"/>
    <x v="18"/>
    <x v="4"/>
    <x v="2"/>
    <x v="74"/>
    <x v="3"/>
    <x v="5"/>
    <x v="113"/>
    <x v="0"/>
    <x v="3"/>
    <x v="0"/>
  </r>
  <r>
    <x v="49"/>
    <x v="605"/>
    <x v="18"/>
    <x v="4"/>
    <x v="2"/>
    <x v="74"/>
    <x v="3"/>
    <x v="5"/>
    <x v="113"/>
    <x v="0"/>
    <x v="3"/>
    <x v="0"/>
  </r>
  <r>
    <x v="49"/>
    <x v="606"/>
    <x v="18"/>
    <x v="4"/>
    <x v="33"/>
    <x v="87"/>
    <x v="3"/>
    <x v="5"/>
    <x v="113"/>
    <x v="0"/>
    <x v="3"/>
    <x v="0"/>
  </r>
  <r>
    <x v="49"/>
    <x v="606"/>
    <x v="18"/>
    <x v="4"/>
    <x v="33"/>
    <x v="87"/>
    <x v="3"/>
    <x v="5"/>
    <x v="113"/>
    <x v="0"/>
    <x v="3"/>
    <x v="0"/>
  </r>
  <r>
    <x v="49"/>
    <x v="606"/>
    <x v="18"/>
    <x v="4"/>
    <x v="33"/>
    <x v="87"/>
    <x v="3"/>
    <x v="5"/>
    <x v="113"/>
    <x v="0"/>
    <x v="3"/>
    <x v="0"/>
  </r>
  <r>
    <x v="49"/>
    <x v="607"/>
    <x v="18"/>
    <x v="4"/>
    <x v="5"/>
    <x v="73"/>
    <x v="3"/>
    <x v="5"/>
    <x v="113"/>
    <x v="0"/>
    <x v="3"/>
    <x v="0"/>
  </r>
  <r>
    <x v="49"/>
    <x v="608"/>
    <x v="18"/>
    <x v="4"/>
    <x v="5"/>
    <x v="73"/>
    <x v="3"/>
    <x v="5"/>
    <x v="113"/>
    <x v="0"/>
    <x v="3"/>
    <x v="0"/>
  </r>
  <r>
    <x v="49"/>
    <x v="609"/>
    <x v="18"/>
    <x v="4"/>
    <x v="5"/>
    <x v="73"/>
    <x v="3"/>
    <x v="5"/>
    <x v="113"/>
    <x v="0"/>
    <x v="3"/>
    <x v="0"/>
  </r>
  <r>
    <x v="49"/>
    <x v="610"/>
    <x v="18"/>
    <x v="4"/>
    <x v="5"/>
    <x v="73"/>
    <x v="3"/>
    <x v="5"/>
    <x v="113"/>
    <x v="0"/>
    <x v="3"/>
    <x v="0"/>
  </r>
  <r>
    <x v="49"/>
    <x v="611"/>
    <x v="18"/>
    <x v="4"/>
    <x v="5"/>
    <x v="73"/>
    <x v="3"/>
    <x v="5"/>
    <x v="113"/>
    <x v="0"/>
    <x v="3"/>
    <x v="0"/>
  </r>
  <r>
    <x v="49"/>
    <x v="612"/>
    <x v="18"/>
    <x v="4"/>
    <x v="5"/>
    <x v="73"/>
    <x v="3"/>
    <x v="5"/>
    <x v="113"/>
    <x v="0"/>
    <x v="3"/>
    <x v="0"/>
  </r>
  <r>
    <x v="49"/>
    <x v="613"/>
    <x v="18"/>
    <x v="4"/>
    <x v="5"/>
    <x v="73"/>
    <x v="3"/>
    <x v="5"/>
    <x v="113"/>
    <x v="0"/>
    <x v="3"/>
    <x v="0"/>
  </r>
  <r>
    <x v="49"/>
    <x v="614"/>
    <x v="18"/>
    <x v="4"/>
    <x v="5"/>
    <x v="73"/>
    <x v="3"/>
    <x v="5"/>
    <x v="113"/>
    <x v="0"/>
    <x v="3"/>
    <x v="0"/>
  </r>
  <r>
    <x v="49"/>
    <x v="615"/>
    <x v="18"/>
    <x v="4"/>
    <x v="5"/>
    <x v="73"/>
    <x v="3"/>
    <x v="5"/>
    <x v="113"/>
    <x v="0"/>
    <x v="3"/>
    <x v="0"/>
  </r>
  <r>
    <x v="49"/>
    <x v="616"/>
    <x v="18"/>
    <x v="4"/>
    <x v="5"/>
    <x v="73"/>
    <x v="3"/>
    <x v="5"/>
    <x v="113"/>
    <x v="0"/>
    <x v="3"/>
    <x v="0"/>
  </r>
  <r>
    <x v="49"/>
    <x v="617"/>
    <x v="18"/>
    <x v="4"/>
    <x v="5"/>
    <x v="73"/>
    <x v="3"/>
    <x v="5"/>
    <x v="113"/>
    <x v="0"/>
    <x v="3"/>
    <x v="0"/>
  </r>
  <r>
    <x v="49"/>
    <x v="618"/>
    <x v="18"/>
    <x v="4"/>
    <x v="5"/>
    <x v="73"/>
    <x v="3"/>
    <x v="5"/>
    <x v="113"/>
    <x v="0"/>
    <x v="3"/>
    <x v="0"/>
  </r>
  <r>
    <x v="49"/>
    <x v="619"/>
    <x v="18"/>
    <x v="4"/>
    <x v="5"/>
    <x v="73"/>
    <x v="3"/>
    <x v="5"/>
    <x v="113"/>
    <x v="0"/>
    <x v="3"/>
    <x v="0"/>
  </r>
  <r>
    <x v="49"/>
    <x v="617"/>
    <x v="18"/>
    <x v="4"/>
    <x v="5"/>
    <x v="73"/>
    <x v="3"/>
    <x v="5"/>
    <x v="113"/>
    <x v="0"/>
    <x v="3"/>
    <x v="0"/>
  </r>
  <r>
    <x v="49"/>
    <x v="620"/>
    <x v="18"/>
    <x v="4"/>
    <x v="5"/>
    <x v="73"/>
    <x v="3"/>
    <x v="5"/>
    <x v="113"/>
    <x v="0"/>
    <x v="3"/>
    <x v="0"/>
  </r>
  <r>
    <x v="49"/>
    <x v="621"/>
    <x v="1"/>
    <x v="2"/>
    <x v="6"/>
    <x v="89"/>
    <x v="3"/>
    <x v="6"/>
    <x v="114"/>
    <x v="0"/>
    <x v="1"/>
    <x v="0"/>
  </r>
  <r>
    <x v="49"/>
    <x v="622"/>
    <x v="1"/>
    <x v="2"/>
    <x v="29"/>
    <x v="78"/>
    <x v="3"/>
    <x v="6"/>
    <x v="114"/>
    <x v="0"/>
    <x v="1"/>
    <x v="0"/>
  </r>
  <r>
    <x v="49"/>
    <x v="623"/>
    <x v="1"/>
    <x v="2"/>
    <x v="11"/>
    <x v="79"/>
    <x v="3"/>
    <x v="6"/>
    <x v="114"/>
    <x v="0"/>
    <x v="1"/>
    <x v="0"/>
  </r>
  <r>
    <x v="49"/>
    <x v="624"/>
    <x v="1"/>
    <x v="2"/>
    <x v="18"/>
    <x v="98"/>
    <x v="3"/>
    <x v="6"/>
    <x v="114"/>
    <x v="0"/>
    <x v="1"/>
    <x v="0"/>
  </r>
  <r>
    <x v="49"/>
    <x v="625"/>
    <x v="1"/>
    <x v="2"/>
    <x v="17"/>
    <x v="80"/>
    <x v="3"/>
    <x v="6"/>
    <x v="114"/>
    <x v="0"/>
    <x v="1"/>
    <x v="0"/>
  </r>
  <r>
    <x v="49"/>
    <x v="626"/>
    <x v="1"/>
    <x v="2"/>
    <x v="17"/>
    <x v="80"/>
    <x v="3"/>
    <x v="6"/>
    <x v="114"/>
    <x v="0"/>
    <x v="1"/>
    <x v="0"/>
  </r>
  <r>
    <x v="49"/>
    <x v="627"/>
    <x v="12"/>
    <x v="2"/>
    <x v="4"/>
    <x v="95"/>
    <x v="3"/>
    <x v="6"/>
    <x v="114"/>
    <x v="0"/>
    <x v="1"/>
    <x v="0"/>
  </r>
  <r>
    <x v="49"/>
    <x v="628"/>
    <x v="12"/>
    <x v="2"/>
    <x v="5"/>
    <x v="73"/>
    <x v="3"/>
    <x v="6"/>
    <x v="114"/>
    <x v="0"/>
    <x v="1"/>
    <x v="0"/>
  </r>
  <r>
    <x v="49"/>
    <x v="629"/>
    <x v="1"/>
    <x v="2"/>
    <x v="29"/>
    <x v="78"/>
    <x v="3"/>
    <x v="7"/>
    <x v="115"/>
    <x v="0"/>
    <x v="1"/>
    <x v="0"/>
  </r>
  <r>
    <x v="49"/>
    <x v="630"/>
    <x v="12"/>
    <x v="2"/>
    <x v="5"/>
    <x v="73"/>
    <x v="3"/>
    <x v="7"/>
    <x v="115"/>
    <x v="0"/>
    <x v="1"/>
    <x v="0"/>
  </r>
  <r>
    <x v="49"/>
    <x v="631"/>
    <x v="12"/>
    <x v="2"/>
    <x v="4"/>
    <x v="95"/>
    <x v="3"/>
    <x v="7"/>
    <x v="115"/>
    <x v="0"/>
    <x v="1"/>
    <x v="0"/>
  </r>
  <r>
    <x v="49"/>
    <x v="632"/>
    <x v="8"/>
    <x v="2"/>
    <x v="3"/>
    <x v="88"/>
    <x v="3"/>
    <x v="7"/>
    <x v="115"/>
    <x v="0"/>
    <x v="1"/>
    <x v="0"/>
  </r>
  <r>
    <x v="49"/>
    <x v="633"/>
    <x v="1"/>
    <x v="2"/>
    <x v="18"/>
    <x v="98"/>
    <x v="3"/>
    <x v="7"/>
    <x v="115"/>
    <x v="0"/>
    <x v="1"/>
    <x v="0"/>
  </r>
  <r>
    <x v="49"/>
    <x v="634"/>
    <x v="1"/>
    <x v="2"/>
    <x v="17"/>
    <x v="80"/>
    <x v="3"/>
    <x v="7"/>
    <x v="115"/>
    <x v="0"/>
    <x v="1"/>
    <x v="0"/>
  </r>
  <r>
    <x v="49"/>
    <x v="635"/>
    <x v="1"/>
    <x v="2"/>
    <x v="17"/>
    <x v="80"/>
    <x v="3"/>
    <x v="7"/>
    <x v="115"/>
    <x v="0"/>
    <x v="1"/>
    <x v="0"/>
  </r>
  <r>
    <x v="50"/>
    <x v="636"/>
    <x v="1"/>
    <x v="0"/>
    <x v="29"/>
    <x v="78"/>
    <x v="3"/>
    <x v="0"/>
    <x v="110"/>
    <x v="0"/>
    <x v="3"/>
    <x v="0"/>
  </r>
  <r>
    <x v="50"/>
    <x v="637"/>
    <x v="11"/>
    <x v="0"/>
    <x v="27"/>
    <x v="75"/>
    <x v="3"/>
    <x v="0"/>
    <x v="116"/>
    <x v="0"/>
    <x v="3"/>
    <x v="0"/>
  </r>
  <r>
    <x v="50"/>
    <x v="638"/>
    <x v="1"/>
    <x v="2"/>
    <x v="18"/>
    <x v="98"/>
    <x v="3"/>
    <x v="2"/>
    <x v="111"/>
    <x v="0"/>
    <x v="1"/>
    <x v="0"/>
  </r>
  <r>
    <x v="50"/>
    <x v="639"/>
    <x v="1"/>
    <x v="2"/>
    <x v="34"/>
    <x v="97"/>
    <x v="3"/>
    <x v="2"/>
    <x v="111"/>
    <x v="0"/>
    <x v="1"/>
    <x v="0"/>
  </r>
  <r>
    <x v="50"/>
    <x v="640"/>
    <x v="1"/>
    <x v="2"/>
    <x v="17"/>
    <x v="80"/>
    <x v="3"/>
    <x v="2"/>
    <x v="111"/>
    <x v="0"/>
    <x v="1"/>
    <x v="0"/>
  </r>
  <r>
    <x v="50"/>
    <x v="205"/>
    <x v="7"/>
    <x v="2"/>
    <x v="5"/>
    <x v="73"/>
    <x v="3"/>
    <x v="2"/>
    <x v="111"/>
    <x v="0"/>
    <x v="1"/>
    <x v="0"/>
  </r>
  <r>
    <x v="50"/>
    <x v="641"/>
    <x v="7"/>
    <x v="2"/>
    <x v="18"/>
    <x v="98"/>
    <x v="3"/>
    <x v="2"/>
    <x v="111"/>
    <x v="0"/>
    <x v="1"/>
    <x v="0"/>
  </r>
  <r>
    <x v="50"/>
    <x v="642"/>
    <x v="1"/>
    <x v="2"/>
    <x v="17"/>
    <x v="80"/>
    <x v="3"/>
    <x v="2"/>
    <x v="111"/>
    <x v="0"/>
    <x v="1"/>
    <x v="0"/>
  </r>
  <r>
    <x v="50"/>
    <x v="643"/>
    <x v="1"/>
    <x v="2"/>
    <x v="34"/>
    <x v="97"/>
    <x v="3"/>
    <x v="2"/>
    <x v="111"/>
    <x v="0"/>
    <x v="1"/>
    <x v="0"/>
  </r>
  <r>
    <x v="50"/>
    <x v="644"/>
    <x v="1"/>
    <x v="2"/>
    <x v="18"/>
    <x v="98"/>
    <x v="3"/>
    <x v="2"/>
    <x v="111"/>
    <x v="0"/>
    <x v="1"/>
    <x v="0"/>
  </r>
  <r>
    <x v="50"/>
    <x v="591"/>
    <x v="12"/>
    <x v="2"/>
    <x v="4"/>
    <x v="95"/>
    <x v="3"/>
    <x v="2"/>
    <x v="111"/>
    <x v="0"/>
    <x v="1"/>
    <x v="0"/>
  </r>
  <r>
    <x v="50"/>
    <x v="592"/>
    <x v="12"/>
    <x v="2"/>
    <x v="5"/>
    <x v="73"/>
    <x v="3"/>
    <x v="2"/>
    <x v="111"/>
    <x v="0"/>
    <x v="1"/>
    <x v="0"/>
  </r>
  <r>
    <x v="50"/>
    <x v="594"/>
    <x v="1"/>
    <x v="2"/>
    <x v="17"/>
    <x v="80"/>
    <x v="3"/>
    <x v="2"/>
    <x v="111"/>
    <x v="0"/>
    <x v="1"/>
    <x v="0"/>
  </r>
  <r>
    <x v="50"/>
    <x v="595"/>
    <x v="1"/>
    <x v="2"/>
    <x v="17"/>
    <x v="80"/>
    <x v="3"/>
    <x v="2"/>
    <x v="111"/>
    <x v="0"/>
    <x v="1"/>
    <x v="0"/>
  </r>
  <r>
    <x v="50"/>
    <x v="645"/>
    <x v="1"/>
    <x v="2"/>
    <x v="17"/>
    <x v="80"/>
    <x v="3"/>
    <x v="6"/>
    <x v="114"/>
    <x v="0"/>
    <x v="1"/>
    <x v="0"/>
  </r>
  <r>
    <x v="50"/>
    <x v="646"/>
    <x v="1"/>
    <x v="2"/>
    <x v="18"/>
    <x v="98"/>
    <x v="3"/>
    <x v="6"/>
    <x v="114"/>
    <x v="0"/>
    <x v="1"/>
    <x v="0"/>
  </r>
  <r>
    <x v="50"/>
    <x v="647"/>
    <x v="1"/>
    <x v="2"/>
    <x v="18"/>
    <x v="98"/>
    <x v="3"/>
    <x v="6"/>
    <x v="114"/>
    <x v="0"/>
    <x v="1"/>
    <x v="0"/>
  </r>
  <r>
    <x v="50"/>
    <x v="648"/>
    <x v="1"/>
    <x v="2"/>
    <x v="17"/>
    <x v="80"/>
    <x v="3"/>
    <x v="6"/>
    <x v="114"/>
    <x v="0"/>
    <x v="1"/>
    <x v="0"/>
  </r>
  <r>
    <x v="50"/>
    <x v="649"/>
    <x v="1"/>
    <x v="2"/>
    <x v="17"/>
    <x v="80"/>
    <x v="3"/>
    <x v="6"/>
    <x v="114"/>
    <x v="0"/>
    <x v="1"/>
    <x v="0"/>
  </r>
  <r>
    <x v="50"/>
    <x v="650"/>
    <x v="1"/>
    <x v="2"/>
    <x v="17"/>
    <x v="80"/>
    <x v="3"/>
    <x v="6"/>
    <x v="114"/>
    <x v="0"/>
    <x v="1"/>
    <x v="0"/>
  </r>
  <r>
    <x v="50"/>
    <x v="625"/>
    <x v="1"/>
    <x v="2"/>
    <x v="17"/>
    <x v="80"/>
    <x v="3"/>
    <x v="6"/>
    <x v="114"/>
    <x v="0"/>
    <x v="1"/>
    <x v="0"/>
  </r>
  <r>
    <x v="50"/>
    <x v="626"/>
    <x v="1"/>
    <x v="2"/>
    <x v="17"/>
    <x v="80"/>
    <x v="3"/>
    <x v="6"/>
    <x v="114"/>
    <x v="0"/>
    <x v="1"/>
    <x v="0"/>
  </r>
  <r>
    <x v="50"/>
    <x v="627"/>
    <x v="12"/>
    <x v="2"/>
    <x v="4"/>
    <x v="95"/>
    <x v="3"/>
    <x v="6"/>
    <x v="114"/>
    <x v="0"/>
    <x v="1"/>
    <x v="0"/>
  </r>
  <r>
    <x v="50"/>
    <x v="651"/>
    <x v="12"/>
    <x v="2"/>
    <x v="5"/>
    <x v="73"/>
    <x v="3"/>
    <x v="6"/>
    <x v="114"/>
    <x v="0"/>
    <x v="1"/>
    <x v="0"/>
  </r>
  <r>
    <x v="50"/>
    <x v="652"/>
    <x v="7"/>
    <x v="2"/>
    <x v="6"/>
    <x v="89"/>
    <x v="3"/>
    <x v="6"/>
    <x v="114"/>
    <x v="0"/>
    <x v="1"/>
    <x v="0"/>
  </r>
  <r>
    <x v="50"/>
    <x v="652"/>
    <x v="7"/>
    <x v="2"/>
    <x v="6"/>
    <x v="89"/>
    <x v="3"/>
    <x v="6"/>
    <x v="114"/>
    <x v="0"/>
    <x v="1"/>
    <x v="0"/>
  </r>
  <r>
    <x v="50"/>
    <x v="653"/>
    <x v="1"/>
    <x v="2"/>
    <x v="17"/>
    <x v="80"/>
    <x v="3"/>
    <x v="7"/>
    <x v="115"/>
    <x v="0"/>
    <x v="1"/>
    <x v="0"/>
  </r>
  <r>
    <x v="50"/>
    <x v="630"/>
    <x v="12"/>
    <x v="2"/>
    <x v="17"/>
    <x v="80"/>
    <x v="3"/>
    <x v="7"/>
    <x v="115"/>
    <x v="0"/>
    <x v="1"/>
    <x v="0"/>
  </r>
  <r>
    <x v="50"/>
    <x v="654"/>
    <x v="1"/>
    <x v="2"/>
    <x v="17"/>
    <x v="80"/>
    <x v="3"/>
    <x v="7"/>
    <x v="115"/>
    <x v="0"/>
    <x v="1"/>
    <x v="0"/>
  </r>
  <r>
    <x v="50"/>
    <x v="655"/>
    <x v="1"/>
    <x v="2"/>
    <x v="17"/>
    <x v="80"/>
    <x v="3"/>
    <x v="7"/>
    <x v="115"/>
    <x v="0"/>
    <x v="1"/>
    <x v="0"/>
  </r>
  <r>
    <x v="50"/>
    <x v="634"/>
    <x v="1"/>
    <x v="2"/>
    <x v="17"/>
    <x v="80"/>
    <x v="3"/>
    <x v="7"/>
    <x v="115"/>
    <x v="0"/>
    <x v="1"/>
    <x v="0"/>
  </r>
  <r>
    <x v="50"/>
    <x v="635"/>
    <x v="1"/>
    <x v="2"/>
    <x v="17"/>
    <x v="80"/>
    <x v="3"/>
    <x v="7"/>
    <x v="115"/>
    <x v="0"/>
    <x v="1"/>
    <x v="0"/>
  </r>
  <r>
    <x v="50"/>
    <x v="631"/>
    <x v="12"/>
    <x v="2"/>
    <x v="4"/>
    <x v="95"/>
    <x v="3"/>
    <x v="7"/>
    <x v="115"/>
    <x v="0"/>
    <x v="1"/>
    <x v="0"/>
  </r>
  <r>
    <x v="50"/>
    <x v="656"/>
    <x v="1"/>
    <x v="2"/>
    <x v="27"/>
    <x v="75"/>
    <x v="3"/>
    <x v="8"/>
    <x v="117"/>
    <x v="0"/>
    <x v="1"/>
    <x v="0"/>
  </r>
  <r>
    <x v="50"/>
    <x v="657"/>
    <x v="8"/>
    <x v="2"/>
    <x v="4"/>
    <x v="95"/>
    <x v="3"/>
    <x v="8"/>
    <x v="117"/>
    <x v="0"/>
    <x v="1"/>
    <x v="0"/>
  </r>
  <r>
    <x v="50"/>
    <x v="176"/>
    <x v="12"/>
    <x v="2"/>
    <x v="4"/>
    <x v="95"/>
    <x v="3"/>
    <x v="8"/>
    <x v="117"/>
    <x v="0"/>
    <x v="1"/>
    <x v="0"/>
  </r>
  <r>
    <x v="50"/>
    <x v="658"/>
    <x v="1"/>
    <x v="2"/>
    <x v="23"/>
    <x v="91"/>
    <x v="3"/>
    <x v="8"/>
    <x v="117"/>
    <x v="0"/>
    <x v="1"/>
    <x v="0"/>
  </r>
  <r>
    <x v="50"/>
    <x v="659"/>
    <x v="12"/>
    <x v="2"/>
    <x v="5"/>
    <x v="73"/>
    <x v="3"/>
    <x v="8"/>
    <x v="117"/>
    <x v="0"/>
    <x v="1"/>
    <x v="0"/>
  </r>
  <r>
    <x v="51"/>
    <x v="660"/>
    <x v="1"/>
    <x v="2"/>
    <x v="17"/>
    <x v="80"/>
    <x v="3"/>
    <x v="2"/>
    <x v="111"/>
    <x v="0"/>
    <x v="1"/>
    <x v="0"/>
  </r>
  <r>
    <x v="51"/>
    <x v="661"/>
    <x v="1"/>
    <x v="2"/>
    <x v="29"/>
    <x v="78"/>
    <x v="3"/>
    <x v="2"/>
    <x v="111"/>
    <x v="0"/>
    <x v="1"/>
    <x v="0"/>
  </r>
  <r>
    <x v="51"/>
    <x v="205"/>
    <x v="7"/>
    <x v="2"/>
    <x v="6"/>
    <x v="89"/>
    <x v="3"/>
    <x v="2"/>
    <x v="111"/>
    <x v="0"/>
    <x v="1"/>
    <x v="0"/>
  </r>
  <r>
    <x v="51"/>
    <x v="662"/>
    <x v="1"/>
    <x v="2"/>
    <x v="23"/>
    <x v="91"/>
    <x v="3"/>
    <x v="2"/>
    <x v="111"/>
    <x v="0"/>
    <x v="1"/>
    <x v="0"/>
  </r>
  <r>
    <x v="51"/>
    <x v="663"/>
    <x v="1"/>
    <x v="2"/>
    <x v="29"/>
    <x v="78"/>
    <x v="3"/>
    <x v="2"/>
    <x v="111"/>
    <x v="0"/>
    <x v="1"/>
    <x v="0"/>
  </r>
  <r>
    <x v="51"/>
    <x v="644"/>
    <x v="1"/>
    <x v="2"/>
    <x v="17"/>
    <x v="80"/>
    <x v="3"/>
    <x v="2"/>
    <x v="111"/>
    <x v="0"/>
    <x v="1"/>
    <x v="0"/>
  </r>
  <r>
    <x v="51"/>
    <x v="591"/>
    <x v="12"/>
    <x v="2"/>
    <x v="4"/>
    <x v="95"/>
    <x v="3"/>
    <x v="2"/>
    <x v="111"/>
    <x v="0"/>
    <x v="1"/>
    <x v="0"/>
  </r>
  <r>
    <x v="51"/>
    <x v="592"/>
    <x v="12"/>
    <x v="2"/>
    <x v="5"/>
    <x v="73"/>
    <x v="3"/>
    <x v="2"/>
    <x v="111"/>
    <x v="0"/>
    <x v="1"/>
    <x v="0"/>
  </r>
  <r>
    <x v="51"/>
    <x v="594"/>
    <x v="1"/>
    <x v="2"/>
    <x v="17"/>
    <x v="80"/>
    <x v="3"/>
    <x v="2"/>
    <x v="111"/>
    <x v="0"/>
    <x v="1"/>
    <x v="0"/>
  </r>
  <r>
    <x v="51"/>
    <x v="595"/>
    <x v="1"/>
    <x v="2"/>
    <x v="17"/>
    <x v="80"/>
    <x v="3"/>
    <x v="2"/>
    <x v="111"/>
    <x v="0"/>
    <x v="1"/>
    <x v="0"/>
  </r>
  <r>
    <x v="51"/>
    <x v="664"/>
    <x v="11"/>
    <x v="0"/>
    <x v="137"/>
    <x v="193"/>
    <x v="3"/>
    <x v="4"/>
    <x v="118"/>
    <x v="0"/>
    <x v="3"/>
    <x v="0"/>
  </r>
  <r>
    <x v="51"/>
    <x v="665"/>
    <x v="1"/>
    <x v="4"/>
    <x v="23"/>
    <x v="91"/>
    <x v="3"/>
    <x v="5"/>
    <x v="119"/>
    <x v="0"/>
    <x v="3"/>
    <x v="0"/>
  </r>
  <r>
    <x v="51"/>
    <x v="645"/>
    <x v="1"/>
    <x v="2"/>
    <x v="17"/>
    <x v="80"/>
    <x v="3"/>
    <x v="6"/>
    <x v="114"/>
    <x v="0"/>
    <x v="1"/>
    <x v="0"/>
  </r>
  <r>
    <x v="51"/>
    <x v="666"/>
    <x v="1"/>
    <x v="2"/>
    <x v="11"/>
    <x v="79"/>
    <x v="3"/>
    <x v="6"/>
    <x v="114"/>
    <x v="0"/>
    <x v="1"/>
    <x v="0"/>
  </r>
  <r>
    <x v="51"/>
    <x v="667"/>
    <x v="1"/>
    <x v="2"/>
    <x v="18"/>
    <x v="98"/>
    <x v="3"/>
    <x v="6"/>
    <x v="114"/>
    <x v="0"/>
    <x v="1"/>
    <x v="0"/>
  </r>
  <r>
    <x v="51"/>
    <x v="668"/>
    <x v="1"/>
    <x v="2"/>
    <x v="18"/>
    <x v="98"/>
    <x v="3"/>
    <x v="6"/>
    <x v="114"/>
    <x v="0"/>
    <x v="1"/>
    <x v="0"/>
  </r>
  <r>
    <x v="51"/>
    <x v="669"/>
    <x v="1"/>
    <x v="2"/>
    <x v="17"/>
    <x v="80"/>
    <x v="3"/>
    <x v="6"/>
    <x v="114"/>
    <x v="0"/>
    <x v="1"/>
    <x v="0"/>
  </r>
  <r>
    <x v="51"/>
    <x v="670"/>
    <x v="1"/>
    <x v="2"/>
    <x v="17"/>
    <x v="80"/>
    <x v="3"/>
    <x v="6"/>
    <x v="114"/>
    <x v="0"/>
    <x v="1"/>
    <x v="0"/>
  </r>
  <r>
    <x v="51"/>
    <x v="671"/>
    <x v="1"/>
    <x v="2"/>
    <x v="24"/>
    <x v="94"/>
    <x v="3"/>
    <x v="6"/>
    <x v="114"/>
    <x v="0"/>
    <x v="1"/>
    <x v="0"/>
  </r>
  <r>
    <x v="51"/>
    <x v="672"/>
    <x v="1"/>
    <x v="2"/>
    <x v="17"/>
    <x v="80"/>
    <x v="3"/>
    <x v="6"/>
    <x v="114"/>
    <x v="0"/>
    <x v="1"/>
    <x v="0"/>
  </r>
  <r>
    <x v="51"/>
    <x v="673"/>
    <x v="1"/>
    <x v="2"/>
    <x v="17"/>
    <x v="80"/>
    <x v="3"/>
    <x v="6"/>
    <x v="114"/>
    <x v="0"/>
    <x v="1"/>
    <x v="0"/>
  </r>
  <r>
    <x v="51"/>
    <x v="625"/>
    <x v="1"/>
    <x v="2"/>
    <x v="24"/>
    <x v="94"/>
    <x v="3"/>
    <x v="6"/>
    <x v="114"/>
    <x v="0"/>
    <x v="1"/>
    <x v="0"/>
  </r>
  <r>
    <x v="51"/>
    <x v="626"/>
    <x v="1"/>
    <x v="2"/>
    <x v="24"/>
    <x v="94"/>
    <x v="3"/>
    <x v="6"/>
    <x v="114"/>
    <x v="0"/>
    <x v="1"/>
    <x v="0"/>
  </r>
  <r>
    <x v="51"/>
    <x v="627"/>
    <x v="12"/>
    <x v="2"/>
    <x v="4"/>
    <x v="95"/>
    <x v="3"/>
    <x v="6"/>
    <x v="114"/>
    <x v="0"/>
    <x v="1"/>
    <x v="0"/>
  </r>
  <r>
    <x v="51"/>
    <x v="628"/>
    <x v="12"/>
    <x v="2"/>
    <x v="5"/>
    <x v="73"/>
    <x v="3"/>
    <x v="6"/>
    <x v="114"/>
    <x v="0"/>
    <x v="1"/>
    <x v="0"/>
  </r>
  <r>
    <x v="51"/>
    <x v="674"/>
    <x v="7"/>
    <x v="2"/>
    <x v="6"/>
    <x v="89"/>
    <x v="3"/>
    <x v="6"/>
    <x v="114"/>
    <x v="0"/>
    <x v="1"/>
    <x v="0"/>
  </r>
  <r>
    <x v="51"/>
    <x v="675"/>
    <x v="1"/>
    <x v="2"/>
    <x v="17"/>
    <x v="80"/>
    <x v="3"/>
    <x v="7"/>
    <x v="115"/>
    <x v="0"/>
    <x v="1"/>
    <x v="0"/>
  </r>
  <r>
    <x v="51"/>
    <x v="630"/>
    <x v="12"/>
    <x v="2"/>
    <x v="5"/>
    <x v="73"/>
    <x v="3"/>
    <x v="7"/>
    <x v="115"/>
    <x v="0"/>
    <x v="1"/>
    <x v="0"/>
  </r>
  <r>
    <x v="51"/>
    <x v="676"/>
    <x v="1"/>
    <x v="2"/>
    <x v="17"/>
    <x v="80"/>
    <x v="3"/>
    <x v="7"/>
    <x v="115"/>
    <x v="0"/>
    <x v="1"/>
    <x v="0"/>
  </r>
  <r>
    <x v="51"/>
    <x v="677"/>
    <x v="1"/>
    <x v="2"/>
    <x v="17"/>
    <x v="80"/>
    <x v="3"/>
    <x v="7"/>
    <x v="115"/>
    <x v="0"/>
    <x v="1"/>
    <x v="0"/>
  </r>
  <r>
    <x v="51"/>
    <x v="678"/>
    <x v="1"/>
    <x v="2"/>
    <x v="17"/>
    <x v="80"/>
    <x v="3"/>
    <x v="7"/>
    <x v="115"/>
    <x v="0"/>
    <x v="1"/>
    <x v="0"/>
  </r>
  <r>
    <x v="51"/>
    <x v="679"/>
    <x v="1"/>
    <x v="2"/>
    <x v="17"/>
    <x v="80"/>
    <x v="3"/>
    <x v="7"/>
    <x v="115"/>
    <x v="0"/>
    <x v="1"/>
    <x v="0"/>
  </r>
  <r>
    <x v="51"/>
    <x v="680"/>
    <x v="1"/>
    <x v="2"/>
    <x v="18"/>
    <x v="98"/>
    <x v="3"/>
    <x v="7"/>
    <x v="115"/>
    <x v="0"/>
    <x v="1"/>
    <x v="0"/>
  </r>
  <r>
    <x v="51"/>
    <x v="681"/>
    <x v="1"/>
    <x v="2"/>
    <x v="17"/>
    <x v="80"/>
    <x v="3"/>
    <x v="7"/>
    <x v="115"/>
    <x v="0"/>
    <x v="1"/>
    <x v="0"/>
  </r>
  <r>
    <x v="51"/>
    <x v="631"/>
    <x v="12"/>
    <x v="2"/>
    <x v="4"/>
    <x v="95"/>
    <x v="3"/>
    <x v="7"/>
    <x v="115"/>
    <x v="0"/>
    <x v="1"/>
    <x v="0"/>
  </r>
  <r>
    <x v="51"/>
    <x v="682"/>
    <x v="1"/>
    <x v="2"/>
    <x v="17"/>
    <x v="80"/>
    <x v="3"/>
    <x v="7"/>
    <x v="115"/>
    <x v="0"/>
    <x v="1"/>
    <x v="0"/>
  </r>
  <r>
    <x v="51"/>
    <x v="683"/>
    <x v="1"/>
    <x v="2"/>
    <x v="17"/>
    <x v="80"/>
    <x v="3"/>
    <x v="7"/>
    <x v="115"/>
    <x v="0"/>
    <x v="1"/>
    <x v="0"/>
  </r>
  <r>
    <x v="51"/>
    <x v="684"/>
    <x v="1"/>
    <x v="2"/>
    <x v="17"/>
    <x v="80"/>
    <x v="3"/>
    <x v="7"/>
    <x v="115"/>
    <x v="0"/>
    <x v="1"/>
    <x v="0"/>
  </r>
  <r>
    <x v="51"/>
    <x v="685"/>
    <x v="1"/>
    <x v="2"/>
    <x v="17"/>
    <x v="80"/>
    <x v="3"/>
    <x v="7"/>
    <x v="115"/>
    <x v="0"/>
    <x v="1"/>
    <x v="0"/>
  </r>
  <r>
    <x v="51"/>
    <x v="686"/>
    <x v="1"/>
    <x v="2"/>
    <x v="17"/>
    <x v="80"/>
    <x v="3"/>
    <x v="7"/>
    <x v="115"/>
    <x v="0"/>
    <x v="1"/>
    <x v="0"/>
  </r>
  <r>
    <x v="51"/>
    <x v="687"/>
    <x v="1"/>
    <x v="2"/>
    <x v="17"/>
    <x v="80"/>
    <x v="3"/>
    <x v="7"/>
    <x v="115"/>
    <x v="0"/>
    <x v="1"/>
    <x v="0"/>
  </r>
  <r>
    <x v="51"/>
    <x v="635"/>
    <x v="1"/>
    <x v="2"/>
    <x v="17"/>
    <x v="80"/>
    <x v="3"/>
    <x v="7"/>
    <x v="115"/>
    <x v="0"/>
    <x v="1"/>
    <x v="0"/>
  </r>
  <r>
    <x v="51"/>
    <x v="688"/>
    <x v="1"/>
    <x v="2"/>
    <x v="18"/>
    <x v="98"/>
    <x v="3"/>
    <x v="8"/>
    <x v="117"/>
    <x v="0"/>
    <x v="1"/>
    <x v="0"/>
  </r>
  <r>
    <x v="51"/>
    <x v="689"/>
    <x v="1"/>
    <x v="2"/>
    <x v="6"/>
    <x v="89"/>
    <x v="3"/>
    <x v="8"/>
    <x v="117"/>
    <x v="0"/>
    <x v="1"/>
    <x v="0"/>
  </r>
  <r>
    <x v="51"/>
    <x v="690"/>
    <x v="1"/>
    <x v="2"/>
    <x v="6"/>
    <x v="89"/>
    <x v="3"/>
    <x v="8"/>
    <x v="117"/>
    <x v="0"/>
    <x v="1"/>
    <x v="0"/>
  </r>
  <r>
    <x v="51"/>
    <x v="691"/>
    <x v="1"/>
    <x v="2"/>
    <x v="18"/>
    <x v="98"/>
    <x v="3"/>
    <x v="8"/>
    <x v="117"/>
    <x v="0"/>
    <x v="1"/>
    <x v="0"/>
  </r>
  <r>
    <x v="51"/>
    <x v="659"/>
    <x v="12"/>
    <x v="2"/>
    <x v="5"/>
    <x v="73"/>
    <x v="3"/>
    <x v="8"/>
    <x v="117"/>
    <x v="0"/>
    <x v="1"/>
    <x v="0"/>
  </r>
  <r>
    <x v="51"/>
    <x v="692"/>
    <x v="12"/>
    <x v="2"/>
    <x v="4"/>
    <x v="95"/>
    <x v="3"/>
    <x v="8"/>
    <x v="117"/>
    <x v="0"/>
    <x v="1"/>
    <x v="0"/>
  </r>
  <r>
    <x v="51"/>
    <x v="693"/>
    <x v="7"/>
    <x v="2"/>
    <x v="33"/>
    <x v="87"/>
    <x v="3"/>
    <x v="8"/>
    <x v="117"/>
    <x v="0"/>
    <x v="1"/>
    <x v="0"/>
  </r>
  <r>
    <x v="51"/>
    <x v="325"/>
    <x v="1"/>
    <x v="3"/>
    <x v="28"/>
    <x v="183"/>
    <x v="3"/>
    <x v="3"/>
    <x v="119"/>
    <x v="0"/>
    <x v="3"/>
    <x v="0"/>
  </r>
  <r>
    <x v="51"/>
    <x v="555"/>
    <x v="1"/>
    <x v="3"/>
    <x v="28"/>
    <x v="183"/>
    <x v="3"/>
    <x v="3"/>
    <x v="119"/>
    <x v="0"/>
    <x v="3"/>
    <x v="0"/>
  </r>
  <r>
    <x v="52"/>
    <x v="638"/>
    <x v="1"/>
    <x v="2"/>
    <x v="18"/>
    <x v="98"/>
    <x v="3"/>
    <x v="2"/>
    <x v="111"/>
    <x v="0"/>
    <x v="1"/>
    <x v="0"/>
  </r>
  <r>
    <x v="52"/>
    <x v="694"/>
    <x v="1"/>
    <x v="2"/>
    <x v="5"/>
    <x v="73"/>
    <x v="3"/>
    <x v="2"/>
    <x v="111"/>
    <x v="0"/>
    <x v="1"/>
    <x v="0"/>
  </r>
  <r>
    <x v="52"/>
    <x v="592"/>
    <x v="12"/>
    <x v="2"/>
    <x v="5"/>
    <x v="73"/>
    <x v="3"/>
    <x v="2"/>
    <x v="111"/>
    <x v="0"/>
    <x v="1"/>
    <x v="0"/>
  </r>
  <r>
    <x v="52"/>
    <x v="695"/>
    <x v="1"/>
    <x v="2"/>
    <x v="5"/>
    <x v="73"/>
    <x v="3"/>
    <x v="2"/>
    <x v="111"/>
    <x v="0"/>
    <x v="1"/>
    <x v="0"/>
  </r>
  <r>
    <x v="52"/>
    <x v="696"/>
    <x v="1"/>
    <x v="2"/>
    <x v="17"/>
    <x v="80"/>
    <x v="3"/>
    <x v="6"/>
    <x v="114"/>
    <x v="0"/>
    <x v="1"/>
    <x v="0"/>
  </r>
  <r>
    <x v="52"/>
    <x v="697"/>
    <x v="1"/>
    <x v="2"/>
    <x v="17"/>
    <x v="80"/>
    <x v="3"/>
    <x v="6"/>
    <x v="114"/>
    <x v="0"/>
    <x v="1"/>
    <x v="0"/>
  </r>
  <r>
    <x v="52"/>
    <x v="698"/>
    <x v="1"/>
    <x v="2"/>
    <x v="24"/>
    <x v="94"/>
    <x v="3"/>
    <x v="6"/>
    <x v="114"/>
    <x v="0"/>
    <x v="1"/>
    <x v="0"/>
  </r>
  <r>
    <x v="52"/>
    <x v="645"/>
    <x v="1"/>
    <x v="2"/>
    <x v="24"/>
    <x v="94"/>
    <x v="3"/>
    <x v="6"/>
    <x v="114"/>
    <x v="0"/>
    <x v="1"/>
    <x v="0"/>
  </r>
  <r>
    <x v="52"/>
    <x v="699"/>
    <x v="1"/>
    <x v="2"/>
    <x v="18"/>
    <x v="98"/>
    <x v="3"/>
    <x v="6"/>
    <x v="114"/>
    <x v="0"/>
    <x v="1"/>
    <x v="0"/>
  </r>
  <r>
    <x v="52"/>
    <x v="700"/>
    <x v="1"/>
    <x v="2"/>
    <x v="59"/>
    <x v="107"/>
    <x v="3"/>
    <x v="6"/>
    <x v="114"/>
    <x v="0"/>
    <x v="1"/>
    <x v="0"/>
  </r>
  <r>
    <x v="52"/>
    <x v="701"/>
    <x v="1"/>
    <x v="2"/>
    <x v="33"/>
    <x v="87"/>
    <x v="3"/>
    <x v="6"/>
    <x v="114"/>
    <x v="0"/>
    <x v="1"/>
    <x v="0"/>
  </r>
  <r>
    <x v="52"/>
    <x v="628"/>
    <x v="12"/>
    <x v="2"/>
    <x v="5"/>
    <x v="73"/>
    <x v="3"/>
    <x v="6"/>
    <x v="114"/>
    <x v="0"/>
    <x v="1"/>
    <x v="0"/>
  </r>
  <r>
    <x v="52"/>
    <x v="652"/>
    <x v="7"/>
    <x v="2"/>
    <x v="23"/>
    <x v="91"/>
    <x v="3"/>
    <x v="6"/>
    <x v="114"/>
    <x v="0"/>
    <x v="1"/>
    <x v="0"/>
  </r>
  <r>
    <x v="52"/>
    <x v="675"/>
    <x v="1"/>
    <x v="2"/>
    <x v="17"/>
    <x v="80"/>
    <x v="3"/>
    <x v="7"/>
    <x v="115"/>
    <x v="0"/>
    <x v="1"/>
    <x v="0"/>
  </r>
  <r>
    <x v="52"/>
    <x v="702"/>
    <x v="1"/>
    <x v="2"/>
    <x v="42"/>
    <x v="132"/>
    <x v="3"/>
    <x v="7"/>
    <x v="115"/>
    <x v="0"/>
    <x v="1"/>
    <x v="0"/>
  </r>
  <r>
    <x v="52"/>
    <x v="630"/>
    <x v="12"/>
    <x v="2"/>
    <x v="5"/>
    <x v="73"/>
    <x v="3"/>
    <x v="7"/>
    <x v="115"/>
    <x v="0"/>
    <x v="1"/>
    <x v="0"/>
  </r>
  <r>
    <x v="52"/>
    <x v="703"/>
    <x v="12"/>
    <x v="2"/>
    <x v="5"/>
    <x v="73"/>
    <x v="3"/>
    <x v="7"/>
    <x v="115"/>
    <x v="0"/>
    <x v="1"/>
    <x v="0"/>
  </r>
  <r>
    <x v="52"/>
    <x v="704"/>
    <x v="7"/>
    <x v="2"/>
    <x v="6"/>
    <x v="89"/>
    <x v="3"/>
    <x v="7"/>
    <x v="115"/>
    <x v="0"/>
    <x v="1"/>
    <x v="0"/>
  </r>
  <r>
    <x v="52"/>
    <x v="705"/>
    <x v="1"/>
    <x v="2"/>
    <x v="2"/>
    <x v="74"/>
    <x v="3"/>
    <x v="8"/>
    <x v="117"/>
    <x v="0"/>
    <x v="1"/>
    <x v="0"/>
  </r>
  <r>
    <x v="52"/>
    <x v="706"/>
    <x v="12"/>
    <x v="2"/>
    <x v="5"/>
    <x v="73"/>
    <x v="3"/>
    <x v="8"/>
    <x v="117"/>
    <x v="0"/>
    <x v="1"/>
    <x v="0"/>
  </r>
  <r>
    <x v="52"/>
    <x v="707"/>
    <x v="1"/>
    <x v="2"/>
    <x v="33"/>
    <x v="87"/>
    <x v="3"/>
    <x v="8"/>
    <x v="117"/>
    <x v="0"/>
    <x v="1"/>
    <x v="0"/>
  </r>
  <r>
    <x v="52"/>
    <x v="708"/>
    <x v="1"/>
    <x v="2"/>
    <x v="23"/>
    <x v="91"/>
    <x v="3"/>
    <x v="8"/>
    <x v="117"/>
    <x v="0"/>
    <x v="1"/>
    <x v="0"/>
  </r>
  <r>
    <x v="52"/>
    <x v="709"/>
    <x v="12"/>
    <x v="2"/>
    <x v="4"/>
    <x v="95"/>
    <x v="3"/>
    <x v="8"/>
    <x v="117"/>
    <x v="0"/>
    <x v="1"/>
    <x v="0"/>
  </r>
  <r>
    <x v="52"/>
    <x v="693"/>
    <x v="7"/>
    <x v="2"/>
    <x v="34"/>
    <x v="97"/>
    <x v="3"/>
    <x v="8"/>
    <x v="117"/>
    <x v="0"/>
    <x v="1"/>
    <x v="0"/>
  </r>
  <r>
    <x v="52"/>
    <x v="710"/>
    <x v="7"/>
    <x v="2"/>
    <x v="5"/>
    <x v="73"/>
    <x v="3"/>
    <x v="8"/>
    <x v="120"/>
    <x v="0"/>
    <x v="1"/>
    <x v="0"/>
  </r>
  <r>
    <x v="52"/>
    <x v="711"/>
    <x v="12"/>
    <x v="2"/>
    <x v="4"/>
    <x v="95"/>
    <x v="3"/>
    <x v="8"/>
    <x v="120"/>
    <x v="0"/>
    <x v="1"/>
    <x v="0"/>
  </r>
  <r>
    <x v="52"/>
    <x v="712"/>
    <x v="1"/>
    <x v="2"/>
    <x v="3"/>
    <x v="88"/>
    <x v="3"/>
    <x v="8"/>
    <x v="120"/>
    <x v="0"/>
    <x v="1"/>
    <x v="0"/>
  </r>
  <r>
    <x v="52"/>
    <x v="713"/>
    <x v="1"/>
    <x v="2"/>
    <x v="23"/>
    <x v="91"/>
    <x v="3"/>
    <x v="8"/>
    <x v="120"/>
    <x v="0"/>
    <x v="1"/>
    <x v="0"/>
  </r>
  <r>
    <x v="53"/>
    <x v="714"/>
    <x v="16"/>
    <x v="1"/>
    <x v="138"/>
    <x v="194"/>
    <x v="3"/>
    <x v="9"/>
    <x v="121"/>
    <x v="0"/>
    <x v="3"/>
    <x v="0"/>
  </r>
  <r>
    <x v="53"/>
    <x v="715"/>
    <x v="16"/>
    <x v="0"/>
    <x v="139"/>
    <x v="195"/>
    <x v="3"/>
    <x v="9"/>
    <x v="121"/>
    <x v="0"/>
    <x v="3"/>
    <x v="0"/>
  </r>
  <r>
    <x v="53"/>
    <x v="716"/>
    <x v="16"/>
    <x v="4"/>
    <x v="138"/>
    <x v="194"/>
    <x v="3"/>
    <x v="9"/>
    <x v="121"/>
    <x v="0"/>
    <x v="3"/>
    <x v="0"/>
  </r>
  <r>
    <x v="53"/>
    <x v="717"/>
    <x v="16"/>
    <x v="3"/>
    <x v="138"/>
    <x v="194"/>
    <x v="3"/>
    <x v="9"/>
    <x v="121"/>
    <x v="0"/>
    <x v="3"/>
    <x v="0"/>
  </r>
  <r>
    <x v="53"/>
    <x v="718"/>
    <x v="16"/>
    <x v="2"/>
    <x v="140"/>
    <x v="196"/>
    <x v="3"/>
    <x v="9"/>
    <x v="121"/>
    <x v="0"/>
    <x v="3"/>
    <x v="0"/>
  </r>
  <r>
    <x v="53"/>
    <x v="719"/>
    <x v="16"/>
    <x v="1"/>
    <x v="141"/>
    <x v="197"/>
    <x v="3"/>
    <x v="9"/>
    <x v="122"/>
    <x v="0"/>
    <x v="3"/>
    <x v="0"/>
  </r>
  <r>
    <x v="53"/>
    <x v="720"/>
    <x v="16"/>
    <x v="0"/>
    <x v="142"/>
    <x v="198"/>
    <x v="3"/>
    <x v="9"/>
    <x v="122"/>
    <x v="0"/>
    <x v="3"/>
    <x v="0"/>
  </r>
  <r>
    <x v="53"/>
    <x v="721"/>
    <x v="16"/>
    <x v="4"/>
    <x v="141"/>
    <x v="197"/>
    <x v="3"/>
    <x v="9"/>
    <x v="122"/>
    <x v="0"/>
    <x v="3"/>
    <x v="0"/>
  </r>
  <r>
    <x v="53"/>
    <x v="722"/>
    <x v="16"/>
    <x v="3"/>
    <x v="141"/>
    <x v="197"/>
    <x v="3"/>
    <x v="9"/>
    <x v="122"/>
    <x v="0"/>
    <x v="3"/>
    <x v="0"/>
  </r>
  <r>
    <x v="53"/>
    <x v="723"/>
    <x v="16"/>
    <x v="2"/>
    <x v="143"/>
    <x v="199"/>
    <x v="3"/>
    <x v="9"/>
    <x v="122"/>
    <x v="0"/>
    <x v="3"/>
    <x v="0"/>
  </r>
  <r>
    <x v="54"/>
    <x v="724"/>
    <x v="2"/>
    <x v="0"/>
    <x v="45"/>
    <x v="76"/>
    <x v="3"/>
    <x v="4"/>
    <x v="123"/>
    <x v="0"/>
    <x v="3"/>
    <x v="0"/>
  </r>
  <r>
    <x v="54"/>
    <x v="725"/>
    <x v="1"/>
    <x v="2"/>
    <x v="6"/>
    <x v="89"/>
    <x v="3"/>
    <x v="6"/>
    <x v="124"/>
    <x v="0"/>
    <x v="1"/>
    <x v="0"/>
  </r>
  <r>
    <x v="54"/>
    <x v="726"/>
    <x v="1"/>
    <x v="2"/>
    <x v="16"/>
    <x v="192"/>
    <x v="3"/>
    <x v="6"/>
    <x v="124"/>
    <x v="0"/>
    <x v="1"/>
    <x v="0"/>
  </r>
  <r>
    <x v="54"/>
    <x v="727"/>
    <x v="1"/>
    <x v="2"/>
    <x v="17"/>
    <x v="80"/>
    <x v="3"/>
    <x v="6"/>
    <x v="124"/>
    <x v="0"/>
    <x v="1"/>
    <x v="0"/>
  </r>
  <r>
    <x v="54"/>
    <x v="728"/>
    <x v="1"/>
    <x v="2"/>
    <x v="24"/>
    <x v="94"/>
    <x v="3"/>
    <x v="6"/>
    <x v="124"/>
    <x v="0"/>
    <x v="1"/>
    <x v="0"/>
  </r>
  <r>
    <x v="54"/>
    <x v="729"/>
    <x v="1"/>
    <x v="2"/>
    <x v="24"/>
    <x v="94"/>
    <x v="3"/>
    <x v="6"/>
    <x v="124"/>
    <x v="0"/>
    <x v="1"/>
    <x v="0"/>
  </r>
  <r>
    <x v="54"/>
    <x v="730"/>
    <x v="1"/>
    <x v="2"/>
    <x v="24"/>
    <x v="94"/>
    <x v="3"/>
    <x v="6"/>
    <x v="124"/>
    <x v="0"/>
    <x v="1"/>
    <x v="0"/>
  </r>
  <r>
    <x v="54"/>
    <x v="731"/>
    <x v="1"/>
    <x v="2"/>
    <x v="24"/>
    <x v="94"/>
    <x v="3"/>
    <x v="6"/>
    <x v="124"/>
    <x v="0"/>
    <x v="1"/>
    <x v="0"/>
  </r>
  <r>
    <x v="54"/>
    <x v="732"/>
    <x v="12"/>
    <x v="2"/>
    <x v="4"/>
    <x v="95"/>
    <x v="3"/>
    <x v="6"/>
    <x v="124"/>
    <x v="0"/>
    <x v="1"/>
    <x v="0"/>
  </r>
  <r>
    <x v="54"/>
    <x v="733"/>
    <x v="12"/>
    <x v="2"/>
    <x v="5"/>
    <x v="73"/>
    <x v="3"/>
    <x v="6"/>
    <x v="124"/>
    <x v="0"/>
    <x v="1"/>
    <x v="0"/>
  </r>
  <r>
    <x v="54"/>
    <x v="734"/>
    <x v="1"/>
    <x v="2"/>
    <x v="29"/>
    <x v="78"/>
    <x v="3"/>
    <x v="7"/>
    <x v="125"/>
    <x v="0"/>
    <x v="1"/>
    <x v="0"/>
  </r>
  <r>
    <x v="54"/>
    <x v="735"/>
    <x v="1"/>
    <x v="2"/>
    <x v="27"/>
    <x v="75"/>
    <x v="3"/>
    <x v="7"/>
    <x v="125"/>
    <x v="0"/>
    <x v="1"/>
    <x v="0"/>
  </r>
  <r>
    <x v="54"/>
    <x v="736"/>
    <x v="12"/>
    <x v="2"/>
    <x v="5"/>
    <x v="73"/>
    <x v="3"/>
    <x v="7"/>
    <x v="125"/>
    <x v="0"/>
    <x v="1"/>
    <x v="0"/>
  </r>
  <r>
    <x v="54"/>
    <x v="737"/>
    <x v="12"/>
    <x v="2"/>
    <x v="41"/>
    <x v="200"/>
    <x v="3"/>
    <x v="7"/>
    <x v="125"/>
    <x v="0"/>
    <x v="1"/>
    <x v="0"/>
  </r>
  <r>
    <x v="54"/>
    <x v="738"/>
    <x v="1"/>
    <x v="2"/>
    <x v="6"/>
    <x v="89"/>
    <x v="3"/>
    <x v="7"/>
    <x v="125"/>
    <x v="0"/>
    <x v="1"/>
    <x v="0"/>
  </r>
  <r>
    <x v="54"/>
    <x v="739"/>
    <x v="1"/>
    <x v="2"/>
    <x v="11"/>
    <x v="79"/>
    <x v="3"/>
    <x v="7"/>
    <x v="125"/>
    <x v="0"/>
    <x v="1"/>
    <x v="0"/>
  </r>
  <r>
    <x v="54"/>
    <x v="740"/>
    <x v="1"/>
    <x v="2"/>
    <x v="17"/>
    <x v="80"/>
    <x v="3"/>
    <x v="7"/>
    <x v="125"/>
    <x v="0"/>
    <x v="3"/>
    <x v="0"/>
  </r>
  <r>
    <x v="54"/>
    <x v="741"/>
    <x v="1"/>
    <x v="2"/>
    <x v="17"/>
    <x v="80"/>
    <x v="3"/>
    <x v="7"/>
    <x v="125"/>
    <x v="0"/>
    <x v="1"/>
    <x v="0"/>
  </r>
  <r>
    <x v="54"/>
    <x v="740"/>
    <x v="1"/>
    <x v="2"/>
    <x v="17"/>
    <x v="80"/>
    <x v="3"/>
    <x v="7"/>
    <x v="125"/>
    <x v="0"/>
    <x v="1"/>
    <x v="0"/>
  </r>
  <r>
    <x v="54"/>
    <x v="742"/>
    <x v="7"/>
    <x v="2"/>
    <x v="34"/>
    <x v="97"/>
    <x v="3"/>
    <x v="7"/>
    <x v="125"/>
    <x v="0"/>
    <x v="1"/>
    <x v="0"/>
  </r>
  <r>
    <x v="54"/>
    <x v="743"/>
    <x v="1"/>
    <x v="2"/>
    <x v="27"/>
    <x v="75"/>
    <x v="3"/>
    <x v="8"/>
    <x v="120"/>
    <x v="0"/>
    <x v="1"/>
    <x v="0"/>
  </r>
  <r>
    <x v="54"/>
    <x v="744"/>
    <x v="1"/>
    <x v="2"/>
    <x v="6"/>
    <x v="89"/>
    <x v="3"/>
    <x v="8"/>
    <x v="126"/>
    <x v="0"/>
    <x v="1"/>
    <x v="0"/>
  </r>
  <r>
    <x v="54"/>
    <x v="745"/>
    <x v="12"/>
    <x v="2"/>
    <x v="5"/>
    <x v="73"/>
    <x v="3"/>
    <x v="8"/>
    <x v="126"/>
    <x v="0"/>
    <x v="1"/>
    <x v="0"/>
  </r>
  <r>
    <x v="54"/>
    <x v="746"/>
    <x v="8"/>
    <x v="2"/>
    <x v="35"/>
    <x v="96"/>
    <x v="3"/>
    <x v="8"/>
    <x v="126"/>
    <x v="0"/>
    <x v="1"/>
    <x v="0"/>
  </r>
  <r>
    <x v="54"/>
    <x v="711"/>
    <x v="12"/>
    <x v="2"/>
    <x v="4"/>
    <x v="95"/>
    <x v="3"/>
    <x v="8"/>
    <x v="126"/>
    <x v="0"/>
    <x v="1"/>
    <x v="0"/>
  </r>
  <r>
    <x v="54"/>
    <x v="747"/>
    <x v="1"/>
    <x v="2"/>
    <x v="23"/>
    <x v="91"/>
    <x v="3"/>
    <x v="8"/>
    <x v="126"/>
    <x v="0"/>
    <x v="1"/>
    <x v="0"/>
  </r>
  <r>
    <x v="54"/>
    <x v="748"/>
    <x v="4"/>
    <x v="0"/>
    <x v="144"/>
    <x v="201"/>
    <x v="3"/>
    <x v="9"/>
    <x v="0"/>
    <x v="0"/>
    <x v="3"/>
    <x v="0"/>
  </r>
  <r>
    <x v="55"/>
    <x v="749"/>
    <x v="19"/>
    <x v="7"/>
    <x v="145"/>
    <x v="202"/>
    <x v="4"/>
    <x v="11"/>
    <x v="0"/>
    <x v="1"/>
    <x v="4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4">
  <r>
    <x v="0"/>
    <s v="Achat de carte de credit Orange Facture N° OCI-ABMALL.007.004847"/>
    <s v="Telephone"/>
    <s v="Office"/>
    <n v="15000"/>
    <n v="26.833631484794275"/>
    <n v="559"/>
    <s v="Annick"/>
    <m/>
    <s v="EAGLE CI"/>
    <x v="0"/>
    <s v="Cote d'Ivoire"/>
  </r>
  <r>
    <x v="0"/>
    <s v="Achat de carte de credit Orange Facture n° OCI-ABMALL.014.002031"/>
    <s v="Telephone"/>
    <s v="Management"/>
    <n v="17500"/>
    <n v="31.305903398926656"/>
    <n v="559"/>
    <s v="Jean Jacques"/>
    <m/>
    <s v="EAGLE CI"/>
    <x v="0"/>
    <s v="Cote d'Ivoire"/>
  </r>
  <r>
    <x v="0"/>
    <s v="Achat de carte de credit Orange Facture N° OCI-ABMALL.007.004847"/>
    <s v="Telephone"/>
    <s v="Investigation"/>
    <n v="15000"/>
    <n v="26.833631484794275"/>
    <n v="559"/>
    <s v="E04"/>
    <m/>
    <s v="EAGLE CI"/>
    <x v="1"/>
    <s v="Cote d'Ivoire"/>
  </r>
  <r>
    <x v="0"/>
    <s v="Achat de carte de credit Orange Facture N° OCI-ABMALL.007.004847"/>
    <s v="Telephone"/>
    <s v="Legal"/>
    <n v="15000"/>
    <n v="26.833631484794275"/>
    <n v="559"/>
    <s v="Roxane"/>
    <m/>
    <s v="EAGLE CI"/>
    <x v="0"/>
    <s v="Cote d'Ivoire"/>
  </r>
  <r>
    <x v="0"/>
    <s v="Achat de carte de credit Orange Facture N° OCI-ABMALL.007.004847"/>
    <s v="Telephone"/>
    <s v="Office"/>
    <n v="15000"/>
    <n v="26.833631484794275"/>
    <n v="559"/>
    <s v="Agnes"/>
    <m/>
    <s v="EAGLE CI"/>
    <x v="2"/>
    <s v="Cote d'Ivoire"/>
  </r>
  <r>
    <x v="0"/>
    <s v="Achat de carte de credit Orange Facture N° OCI-ABMALL.007.004847"/>
    <s v="Telephone"/>
    <s v="Media"/>
    <n v="10000"/>
    <n v="17.889087656529519"/>
    <n v="559"/>
    <s v="Maxime"/>
    <m/>
    <s v="EAGLE CI"/>
    <x v="0"/>
    <s v="Cote d'Ivoire"/>
  </r>
  <r>
    <x v="0"/>
    <s v="Achat de carte de credit Orange Facture N° OCI-ABMALL.007.004847"/>
    <s v="Telephone"/>
    <s v="Investigation"/>
    <n v="15000"/>
    <n v="26.833631484794275"/>
    <n v="559"/>
    <s v="E15"/>
    <m/>
    <s v="EAGLE CI"/>
    <x v="1"/>
    <s v="Cote d'Ivoire"/>
  </r>
  <r>
    <x v="0"/>
    <s v="Achat de carte de credit Orange Facture N° OCI-ABMALL.007.004847"/>
    <s v="Telephone"/>
    <s v="Investigation"/>
    <n v="15000"/>
    <n v="26.833631484794275"/>
    <n v="559"/>
    <s v="E77"/>
    <m/>
    <s v="EAGLE CI"/>
    <x v="1"/>
    <s v="Cote d'Ivoire"/>
  </r>
  <r>
    <x v="1"/>
    <s v="Achat de carte de credit Orange Facture N° OCI-ABMALL.007.004847"/>
    <s v="Telephone"/>
    <s v="Investigation"/>
    <n v="15000"/>
    <n v="26.833631484794275"/>
    <n v="559"/>
    <s v="E87"/>
    <m/>
    <s v="EAGLE CI"/>
    <x v="1"/>
    <s v="Cote d'Ivoire"/>
  </r>
  <r>
    <x v="1"/>
    <s v="Gonzaque-bureau"/>
    <s v="Local Transport"/>
    <s v="Media"/>
    <n v="12000"/>
    <n v="21.466905187835419"/>
    <n v="559"/>
    <s v="Maxime"/>
    <s v="01/001"/>
    <s v="EAGLE CI"/>
    <x v="2"/>
    <s v="Cote d'Ivoire"/>
  </r>
  <r>
    <x v="2"/>
    <s v="bureau-gonzaque"/>
    <s v="Local Transport"/>
    <s v="Media"/>
    <n v="13000"/>
    <n v="23.255813953488371"/>
    <n v="559"/>
    <s v="Maxime"/>
    <s v="01/001"/>
    <s v="EAGLE CI"/>
    <x v="2"/>
    <s v="Cote d'Ivoire"/>
  </r>
  <r>
    <x v="2"/>
    <s v="Bingerville -WCF"/>
    <s v="Local Transport"/>
    <s v="Office"/>
    <n v="5000"/>
    <n v="8.9445438282647594"/>
    <n v="559"/>
    <s v="Annick"/>
    <s v="01/002"/>
    <s v="EAGLE CI"/>
    <x v="2"/>
    <s v="Cote d'Ivoire"/>
  </r>
  <r>
    <x v="3"/>
    <s v="WCF-Bingerville"/>
    <s v="Local Transport"/>
    <s v="Office"/>
    <n v="5000"/>
    <n v="8.9445438282647594"/>
    <n v="559"/>
    <s v="Annick"/>
    <s v="01/002"/>
    <s v="EAGLE CI"/>
    <x v="2"/>
    <s v="Cote d'Ivoire"/>
  </r>
  <r>
    <x v="3"/>
    <s v="Bureau-WCF"/>
    <s v="Local Transport"/>
    <s v="Office"/>
    <n v="3000"/>
    <n v="5.3667262969588547"/>
    <n v="559"/>
    <s v="Agnes"/>
    <s v="01/003"/>
    <s v="EAGLE CI"/>
    <x v="2"/>
    <s v="Cote d'Ivoire"/>
  </r>
  <r>
    <x v="4"/>
    <s v="WCF-bureau"/>
    <s v="Local Transport"/>
    <s v="Office"/>
    <n v="3000"/>
    <n v="5.3667262969588547"/>
    <n v="559"/>
    <s v="Agnes"/>
    <s v="01/003"/>
    <s v="EAGLE CI"/>
    <x v="2"/>
    <s v="Cote d'Ivoire"/>
  </r>
  <r>
    <x v="5"/>
    <s v="Reglement Loyer mois de Janvier 2026 ,Cheque n°9547954"/>
    <s v="Rent &amp; Utilities"/>
    <s v="Office"/>
    <n v="500000"/>
    <n v="894.45438282647581"/>
    <n v="559"/>
    <s v="SGBCI"/>
    <s v="B01/001"/>
    <s v="EAGLE CI"/>
    <x v="2"/>
    <s v="Cote d'Ivoire"/>
  </r>
  <r>
    <x v="5"/>
    <s v="Achat de carte de credit Orange Facture n° OCI-ABMALL.010.004891"/>
    <s v="Telephone"/>
    <s v="Office"/>
    <n v="5000"/>
    <n v="8.9445438282647594"/>
    <n v="559"/>
    <s v="Annick"/>
    <s v="01/006"/>
    <s v="EAGLE CI"/>
    <x v="2"/>
    <s v="Cote d'Ivoire"/>
  </r>
  <r>
    <x v="5"/>
    <s v="Achat de carte de credit Orange Facture n° OCI-ABMALL.010.004891"/>
    <s v="Telephone"/>
    <s v="Management"/>
    <n v="10000"/>
    <n v="17.889087656529519"/>
    <n v="559"/>
    <s v="Jean Jacques"/>
    <s v="01/006"/>
    <s v="EAGLE CI"/>
    <x v="2"/>
    <s v="Cote d'Ivoire"/>
  </r>
  <r>
    <x v="5"/>
    <s v="Achat de carte de credit Orange Facture n° OCI-ABMALL.010.004891"/>
    <s v="Telephone"/>
    <s v="Investigation"/>
    <n v="5000"/>
    <n v="8.9445438282647594"/>
    <n v="559"/>
    <s v="E04"/>
    <s v="01/006"/>
    <s v="EAGLE CI"/>
    <x v="1"/>
    <s v="Cote d'Ivoire"/>
  </r>
  <r>
    <x v="5"/>
    <s v="Achat de carte de credit Orange Facture n° OCI-ABMALL.010.004891"/>
    <s v="Telephone"/>
    <s v="Legal"/>
    <n v="5000"/>
    <n v="8.9445438282647594"/>
    <n v="559"/>
    <s v="Roxane"/>
    <s v="01/006"/>
    <s v="EAGLE CI"/>
    <x v="2"/>
    <s v="Cote d'Ivoire"/>
  </r>
  <r>
    <x v="5"/>
    <s v="Achat de carte de credit Orange Facture n° OCI-ABMALL.010.004891"/>
    <s v="Telephone"/>
    <s v="Office"/>
    <n v="5000"/>
    <n v="8.9445438282647594"/>
    <n v="559"/>
    <s v="Agnes"/>
    <s v="01/006"/>
    <s v="EAGLE CI"/>
    <x v="2"/>
    <s v="Cote d'Ivoire"/>
  </r>
  <r>
    <x v="5"/>
    <s v="Bureau-WCF"/>
    <s v="Local Transport"/>
    <s v="Office"/>
    <n v="3000"/>
    <n v="5.3667262969588547"/>
    <n v="559"/>
    <s v="Agnes"/>
    <s v="01/004"/>
    <s v="EAGLE CI"/>
    <x v="2"/>
    <s v="Cote d'Ivoire"/>
  </r>
  <r>
    <x v="5"/>
    <s v="WCF-banque"/>
    <s v="Local Transport"/>
    <s v="Office"/>
    <n v="5000"/>
    <n v="8.9445438282647594"/>
    <n v="559"/>
    <s v="Agnes"/>
    <s v="01/004"/>
    <s v="EAGLE CI"/>
    <x v="2"/>
    <s v="Cote d'Ivoire"/>
  </r>
  <r>
    <x v="5"/>
    <s v="banque-bureau"/>
    <s v="Local Transport"/>
    <s v="Office"/>
    <n v="5000"/>
    <n v="8.9445438282647594"/>
    <n v="559"/>
    <s v="Agnes"/>
    <s v="01/004"/>
    <s v="EAGLE CI"/>
    <x v="2"/>
    <s v="Cote d'Ivoire"/>
  </r>
  <r>
    <x v="5"/>
    <s v="Gant plastique "/>
    <s v="Office Materials"/>
    <s v="Office"/>
    <n v="400"/>
    <n v="0.7155635062611807"/>
    <n v="559"/>
    <s v="Agnes"/>
    <s v="01/005"/>
    <s v="EAGLE CI"/>
    <x v="2"/>
    <s v="Cote d'Ivoire"/>
  </r>
  <r>
    <x v="5"/>
    <s v="Café au lait"/>
    <s v="Office Materials"/>
    <s v="Office"/>
    <n v="1700"/>
    <n v="3.0411449016100178"/>
    <n v="559"/>
    <s v="Agnes"/>
    <s v="01/005"/>
    <s v="EAGLE CI"/>
    <x v="2"/>
    <s v="Cote d'Ivoire"/>
  </r>
  <r>
    <x v="5"/>
    <s v="Sucre roux"/>
    <s v="Office Materials"/>
    <s v="Office"/>
    <n v="2310"/>
    <n v="4.1323792486583182"/>
    <n v="559"/>
    <s v="Agnes"/>
    <s v="01/005"/>
    <s v="EAGLE CI"/>
    <x v="2"/>
    <s v="Cote d'Ivoire"/>
  </r>
  <r>
    <x v="5"/>
    <s v="Café"/>
    <s v="Office Materials"/>
    <s v="Office"/>
    <n v="1500"/>
    <n v="2.6833631484794274"/>
    <n v="559"/>
    <s v="Agnes"/>
    <s v="01/005"/>
    <s v="EAGLE CI"/>
    <x v="2"/>
    <s v="Cote d'Ivoire"/>
  </r>
  <r>
    <x v="5"/>
    <s v="Huile "/>
    <s v="Office Materials"/>
    <s v="Office"/>
    <n v="1750"/>
    <n v="3.1305903398926653"/>
    <n v="559"/>
    <s v="Agnes"/>
    <s v="01/005"/>
    <s v="EAGLE CI"/>
    <x v="2"/>
    <s v="Cote d'Ivoire"/>
  </r>
  <r>
    <x v="5"/>
    <s v="Tea victoria citron"/>
    <s v="Office Materials"/>
    <s v="Office"/>
    <n v="800"/>
    <n v="1.4311270125223614"/>
    <n v="559"/>
    <s v="Agnes"/>
    <s v="01/005"/>
    <s v="EAGLE CI"/>
    <x v="2"/>
    <s v="Cote d'Ivoire"/>
  </r>
  <r>
    <x v="5"/>
    <s v="Tea victoria Orange"/>
    <s v="Office Materials"/>
    <s v="Office"/>
    <n v="800"/>
    <n v="1.4311270125223614"/>
    <n v="559"/>
    <s v="Agnes"/>
    <s v="01/005"/>
    <s v="EAGLE CI"/>
    <x v="2"/>
    <s v="Cote d'Ivoire"/>
  </r>
  <r>
    <x v="5"/>
    <s v="chocolat en poudre"/>
    <s v="Office Materials"/>
    <s v="Office"/>
    <n v="150"/>
    <n v="0.26833631484794274"/>
    <n v="559"/>
    <s v="Agnes"/>
    <s v="01/005"/>
    <s v="EAGLE CI"/>
    <x v="2"/>
    <s v="Cote d'Ivoire"/>
  </r>
  <r>
    <x v="5"/>
    <s v="Eau de javel"/>
    <s v="Office Materials"/>
    <s v="Office"/>
    <n v="1100"/>
    <n v="1.9677996422182469"/>
    <n v="559"/>
    <s v="Agnes"/>
    <s v="01/005"/>
    <s v="EAGLE CI"/>
    <x v="2"/>
    <s v="Cote d'Ivoire"/>
  </r>
  <r>
    <x v="5"/>
    <s v="lotus"/>
    <s v="Office Materials"/>
    <s v="Office"/>
    <n v="3000"/>
    <n v="5.3667262969588547"/>
    <n v="559"/>
    <s v="Agnes"/>
    <s v="01/005"/>
    <s v="EAGLE CI"/>
    <x v="2"/>
    <s v="Cote d'Ivoire"/>
  </r>
  <r>
    <x v="5"/>
    <s v="Sac poubelle"/>
    <s v="Office Materials"/>
    <s v="Office"/>
    <n v="1500"/>
    <n v="2.6833631484794274"/>
    <n v="559"/>
    <s v="Agnes"/>
    <s v="01/005"/>
    <s v="EAGLE CI"/>
    <x v="2"/>
    <s v="Cote d'Ivoire"/>
  </r>
  <r>
    <x v="5"/>
    <s v="Papier hygenique"/>
    <s v="Office Materials"/>
    <s v="Office"/>
    <n v="1500"/>
    <n v="2.6833631484794274"/>
    <n v="559"/>
    <s v="Agnes"/>
    <s v="01/005"/>
    <s v="EAGLE CI"/>
    <x v="2"/>
    <s v="Cote d'Ivoire"/>
  </r>
  <r>
    <x v="5"/>
    <s v="Poudre a vessaille"/>
    <s v="Office Materials"/>
    <s v="Office"/>
    <n v="400"/>
    <n v="0.7155635062611807"/>
    <n v="559"/>
    <s v="Agnes"/>
    <s v="01/005"/>
    <s v="EAGLE CI"/>
    <x v="2"/>
    <s v="Cote d'Ivoire"/>
  </r>
  <r>
    <x v="5"/>
    <s v="Mouchoir"/>
    <s v="Office Materials"/>
    <s v="Office"/>
    <n v="4500"/>
    <n v="8.0500894454382834"/>
    <n v="559"/>
    <s v="Agnes"/>
    <s v="01/005"/>
    <s v="EAGLE CI"/>
    <x v="2"/>
    <s v="Cote d'Ivoire"/>
  </r>
  <r>
    <x v="5"/>
    <s v="lessive en poudre"/>
    <s v="Office Materials"/>
    <s v="Office"/>
    <n v="800"/>
    <n v="1.4311270125223614"/>
    <n v="559"/>
    <s v="Agnes"/>
    <s v="01/005"/>
    <s v="EAGLE CI"/>
    <x v="2"/>
    <s v="Cote d'Ivoire"/>
  </r>
  <r>
    <x v="5"/>
    <s v="Liquide vais karma"/>
    <s v="Office Materials"/>
    <s v="Office"/>
    <n v="500"/>
    <n v="0.89445438282647582"/>
    <n v="559"/>
    <s v="Agnes"/>
    <s v="01/005"/>
    <s v="EAGLE CI"/>
    <x v="2"/>
    <s v="Cote d'Ivoire"/>
  </r>
  <r>
    <x v="5"/>
    <s v="desodorisant"/>
    <s v="Office Materials"/>
    <s v="Office"/>
    <n v="1000"/>
    <n v="1.7889087656529516"/>
    <n v="559"/>
    <s v="Agnes"/>
    <s v="01/005"/>
    <s v="EAGLE CI"/>
    <x v="2"/>
    <s v="Cote d'Ivoire"/>
  </r>
  <r>
    <x v="5"/>
    <s v="Liquide vais karma"/>
    <s v="Office Materials"/>
    <s v="Office"/>
    <n v="500"/>
    <n v="0.89445438282647582"/>
    <n v="559"/>
    <s v="Agnes"/>
    <s v="01/005"/>
    <s v="EAGLE CI"/>
    <x v="2"/>
    <s v="Cote d'Ivoire"/>
  </r>
  <r>
    <x v="5"/>
    <s v="insecticide"/>
    <s v="Office Materials"/>
    <s v="Office"/>
    <n v="2600"/>
    <n v="4.6511627906976747"/>
    <n v="559"/>
    <s v="Agnes"/>
    <s v="01/005"/>
    <s v="EAGLE CI"/>
    <x v="2"/>
    <s v="Cote d'Ivoire"/>
  </r>
  <r>
    <x v="5"/>
    <s v="Savon liquide"/>
    <s v="Office Materials"/>
    <s v="Office"/>
    <n v="900"/>
    <n v="1.6100178890876566"/>
    <n v="559"/>
    <s v="Agnes"/>
    <s v="01/005"/>
    <s v="EAGLE CI"/>
    <x v="2"/>
    <s v="Cote d'Ivoire"/>
  </r>
  <r>
    <x v="5"/>
    <s v="Liquide sol"/>
    <s v="Office Materials"/>
    <s v="Office"/>
    <n v="1000"/>
    <n v="1.7889087656529516"/>
    <n v="559"/>
    <s v="Agnes"/>
    <s v="01/005"/>
    <s v="EAGLE CI"/>
    <x v="2"/>
    <s v="Cote d'Ivoire"/>
  </r>
  <r>
    <x v="5"/>
    <s v="Savon liquide"/>
    <s v="Office Materials"/>
    <s v="Office"/>
    <n v="650"/>
    <n v="1.1627906976744187"/>
    <n v="559"/>
    <s v="Agnes"/>
    <s v="01/005"/>
    <s v="EAGLE CI"/>
    <x v="2"/>
    <s v="Cote d'Ivoire"/>
  </r>
  <r>
    <x v="5"/>
    <s v="nettoyage vitre liquide"/>
    <s v="Office Materials"/>
    <s v="Office"/>
    <n v="1100"/>
    <n v="1.9677996422182469"/>
    <n v="559"/>
    <s v="Agnes"/>
    <s v="01/005"/>
    <s v="EAGLE CI"/>
    <x v="2"/>
    <s v="Cote d'Ivoire"/>
  </r>
  <r>
    <x v="5"/>
    <s v="Bureau-Agence Orange"/>
    <s v="Local Transport"/>
    <s v="Office"/>
    <n v="1000"/>
    <n v="1.7889087656529516"/>
    <n v="559"/>
    <s v="Agnes"/>
    <s v="01/007"/>
    <s v="EAGLE CI"/>
    <x v="2"/>
    <s v="Cote d'Ivoire"/>
  </r>
  <r>
    <x v="5"/>
    <s v="Agence Orange-bureau"/>
    <s v="Local Transport"/>
    <s v="Office"/>
    <n v="1000"/>
    <n v="1.7889087656529516"/>
    <n v="559"/>
    <s v="Agnes"/>
    <s v="01/007"/>
    <s v="EAGLE CI"/>
    <x v="2"/>
    <s v="Cote d'Ivoire"/>
  </r>
  <r>
    <x v="5"/>
    <s v="Achat de carte de credit Orange Facture n° OCI-ABMALL.010.004891"/>
    <s v="Telephone"/>
    <s v="Media"/>
    <n v="5000"/>
    <n v="8.9445438282647594"/>
    <n v="559"/>
    <s v="Maxime"/>
    <s v="01/006"/>
    <s v="EAGLE CI"/>
    <x v="2"/>
    <s v="Cote d'Ivoire"/>
  </r>
  <r>
    <x v="5"/>
    <s v="Achat de carte de credit Orange Facture n° OCI-ABMALL.010.004891"/>
    <s v="Telephone"/>
    <s v="Investigation"/>
    <n v="5000"/>
    <n v="8.9445438282647594"/>
    <n v="559"/>
    <s v="E15"/>
    <s v="01/006"/>
    <s v="EAGLE CI"/>
    <x v="1"/>
    <s v="Cote d'Ivoire"/>
  </r>
  <r>
    <x v="5"/>
    <s v="Achat de carte de credit Orange Facture n° OCI-ABMALL.010.004891"/>
    <s v="Telephone"/>
    <s v="Investigation"/>
    <n v="5000"/>
    <n v="8.9445438282647594"/>
    <n v="559"/>
    <s v="E77"/>
    <s v="01/006"/>
    <s v="EAGLE CI"/>
    <x v="1"/>
    <s v="Cote d'Ivoire"/>
  </r>
  <r>
    <x v="6"/>
    <s v="Achat de carte de credit Orange Facture n° OCI-ABMALL.010.004891"/>
    <s v="Telephone"/>
    <s v="Investigation"/>
    <n v="5000"/>
    <n v="8.9445438282647594"/>
    <n v="559"/>
    <s v="E87"/>
    <s v="01/006"/>
    <s v="EAGLE CI"/>
    <x v="1"/>
    <s v="Cote d'Ivoire"/>
  </r>
  <r>
    <x v="6"/>
    <s v="Achat de carte de credit Orange Facture n° OCI-ABMALL.006.003865"/>
    <s v="Telephone"/>
    <s v="Office"/>
    <n v="5000"/>
    <n v="8.9445438282647594"/>
    <n v="559"/>
    <s v="Annick"/>
    <s v="01/008"/>
    <s v="EAGLE CI"/>
    <x v="2"/>
    <s v="Cote d'Ivoire"/>
  </r>
  <r>
    <x v="6"/>
    <s v="Achat de carte de credit Orange Facture n° OCI-ABMALL.006.003865"/>
    <s v="Telephone"/>
    <s v="Management"/>
    <n v="5000"/>
    <n v="8.9445438282647594"/>
    <n v="559"/>
    <s v="Jean Jacques"/>
    <s v="01/008"/>
    <s v="EAGLE CI"/>
    <x v="0"/>
    <s v="Cote d'Ivoire"/>
  </r>
  <r>
    <x v="6"/>
    <s v="Achat de carte de credit Orange Facture n° OCI-ABMALL.006.003865"/>
    <s v="Telephone"/>
    <s v="Investigation"/>
    <n v="5000"/>
    <n v="8.9445438282647594"/>
    <n v="559"/>
    <s v="E04"/>
    <s v="01/008"/>
    <s v="EAGLE CI"/>
    <x v="1"/>
    <s v="Cote d'Ivoire"/>
  </r>
  <r>
    <x v="6"/>
    <s v="Achat de carte de credit Orange Facture n° OCI-ABMALL.006.003865"/>
    <s v="Telephone"/>
    <s v="Legal"/>
    <n v="5000"/>
    <n v="8.9445438282647594"/>
    <n v="559"/>
    <s v="Roxane"/>
    <s v="01/008"/>
    <s v="EAGLE CI"/>
    <x v="2"/>
    <s v="Cote d'Ivoire"/>
  </r>
  <r>
    <x v="6"/>
    <s v="Achat de carte de credit Orange Facture n° OCI-ABMALL.006.003865"/>
    <s v="Telephone"/>
    <s v="Office"/>
    <n v="5000"/>
    <n v="8.9445438282647594"/>
    <n v="559"/>
    <s v="Agnes"/>
    <s v="01/008"/>
    <s v="EAGLE CI"/>
    <x v="2"/>
    <s v="Cote d'Ivoire"/>
  </r>
  <r>
    <x v="6"/>
    <s v="Bureau-Agence Orange"/>
    <s v="Local Transport"/>
    <s v="Office"/>
    <n v="1000"/>
    <n v="1.7889087656529516"/>
    <n v="559"/>
    <s v="Agnes"/>
    <s v="01/009"/>
    <s v="EAGLE CI"/>
    <x v="2"/>
    <s v="Cote d'Ivoire"/>
  </r>
  <r>
    <x v="6"/>
    <s v="Agence Orange-bureau"/>
    <s v="Local Transport"/>
    <s v="Office"/>
    <n v="1000"/>
    <n v="1.7889087656529516"/>
    <n v="559"/>
    <s v="Agnes"/>
    <s v="01/009"/>
    <s v="EAGLE CI"/>
    <x v="2"/>
    <s v="Cote d'Ivoire"/>
  </r>
  <r>
    <x v="6"/>
    <s v="Achat de carte de credit Orange Facture n° OCI-ABMALL.006.003865"/>
    <s v="Telephone"/>
    <s v="Media"/>
    <n v="5000"/>
    <n v="8.9445438282647594"/>
    <n v="559"/>
    <s v="Maxime"/>
    <s v="01/008"/>
    <s v="EAGLE CI"/>
    <x v="0"/>
    <s v="Cote d'Ivoire"/>
  </r>
  <r>
    <x v="6"/>
    <s v="Achat de carte de credit Orange Facture n° OCI-ABMALL.006.003865"/>
    <s v="Telephone"/>
    <s v="Investigation"/>
    <n v="5000"/>
    <n v="8.9445438282647594"/>
    <n v="559"/>
    <s v="E15"/>
    <s v="01/008"/>
    <s v="EAGLE CI"/>
    <x v="1"/>
    <s v="Cote d'Ivoire"/>
  </r>
  <r>
    <x v="6"/>
    <s v="Achat de carte de credit Orange Facture n° OCI-ABMALL.006.003865"/>
    <s v="Telephone"/>
    <s v="Investigation"/>
    <n v="5000"/>
    <n v="8.9445438282647594"/>
    <n v="559"/>
    <s v="E77"/>
    <s v="01/008"/>
    <s v="EAGLE CI"/>
    <x v="1"/>
    <s v="Cote d'Ivoire"/>
  </r>
  <r>
    <x v="7"/>
    <s v="Achat de carte de credit Orange Facture n° OCI-ABMALL.006.003865"/>
    <s v="Telephone"/>
    <s v="Investigation"/>
    <n v="5000"/>
    <n v="8.9445438282647594"/>
    <n v="559"/>
    <s v="E87"/>
    <s v="01/008"/>
    <s v="EAGLE CI"/>
    <x v="1"/>
    <s v="Cote d'Ivoire"/>
  </r>
  <r>
    <x v="7"/>
    <s v="Bingerville -WCF"/>
    <s v="Local Transport"/>
    <s v="Office"/>
    <n v="5000"/>
    <n v="8.9445438282647594"/>
    <n v="559"/>
    <s v="Annick"/>
    <s v="01/010"/>
    <s v="EAGLE CI"/>
    <x v="2"/>
    <s v="Cote d'Ivoire"/>
  </r>
  <r>
    <x v="7"/>
    <s v="WCF-Bingerville"/>
    <s v="Local Transport"/>
    <s v="Office"/>
    <n v="5000"/>
    <n v="8.9445438282647594"/>
    <n v="559"/>
    <s v="Annick"/>
    <s v="01/010"/>
    <s v="EAGLE CI"/>
    <x v="2"/>
    <s v="Cote d'Ivoire"/>
  </r>
  <r>
    <x v="8"/>
    <s v="Agios du 31/12/2025 au 31/01/2026"/>
    <s v="Bank Fees"/>
    <s v="Office"/>
    <n v="4960"/>
    <n v="8.8729874776386399"/>
    <n v="559"/>
    <s v="SGBCI"/>
    <m/>
    <s v="EAGLE CI"/>
    <x v="2"/>
    <s v="Cote d'Ivoire"/>
  </r>
  <r>
    <x v="9"/>
    <s v="Bureau-Agence Western Union"/>
    <s v="Local Transport"/>
    <s v="Office"/>
    <n v="1000"/>
    <n v="1.81257930034439"/>
    <n v="551.70000000000005"/>
    <s v="Annick"/>
    <s v="02/003"/>
    <s v="EAGLE CI"/>
    <x v="0"/>
    <s v="Cote d'Ivoire"/>
  </r>
  <r>
    <x v="9"/>
    <s v="agence Wester Union- Bureau"/>
    <s v="Local Transport"/>
    <s v="Office"/>
    <n v="1500"/>
    <n v="2.7188689505165851"/>
    <n v="551.70000000000005"/>
    <s v="Annick"/>
    <s v="02/003"/>
    <s v="EAGLE CI"/>
    <x v="0"/>
    <s v="Cote d'Ivoire"/>
  </r>
  <r>
    <x v="9"/>
    <s v="Bureau-Agence Wester union"/>
    <s v="Local Transport"/>
    <s v="Office"/>
    <n v="2000"/>
    <n v="3.6251586006887799"/>
    <n v="551.70000000000005"/>
    <s v="Annick"/>
    <s v="02/011"/>
    <s v="EAGLE CI"/>
    <x v="0"/>
    <s v="Cote d'Ivoire"/>
  </r>
  <r>
    <x v="9"/>
    <s v="agence Wester Union- Bureau"/>
    <s v="Local Transport"/>
    <s v="Office"/>
    <n v="2000"/>
    <n v="3.6251586006887799"/>
    <n v="551.70000000000005"/>
    <s v="Annick"/>
    <s v="02/011"/>
    <s v="EAGLE CI"/>
    <x v="0"/>
    <s v="Cote d'Ivoire"/>
  </r>
  <r>
    <x v="9"/>
    <s v="Achat de carte de recharge Facture n°OCI-ABMALL.010.005140"/>
    <s v="Telephone"/>
    <s v="Office"/>
    <n v="5000"/>
    <n v="9.0628965017219496"/>
    <n v="551.70000000000005"/>
    <s v="Annick"/>
    <s v="02/001"/>
    <s v="EAGLE CI"/>
    <x v="0"/>
    <s v="Cote d'Ivoire"/>
  </r>
  <r>
    <x v="9"/>
    <s v="Achat de carte de recharge Facture n°OCI-ABMALL.010.005140"/>
    <s v="Telephone"/>
    <s v="Management"/>
    <n v="5000"/>
    <n v="9.0628965017219496"/>
    <n v="551.70000000000005"/>
    <s v="Jean Jacques"/>
    <s v="02/001"/>
    <s v="EAGLE CI"/>
    <x v="0"/>
    <s v="Cote d'Ivoire"/>
  </r>
  <r>
    <x v="9"/>
    <s v="Achat de carte de recharge Facture n°OCI-ABMALL.010.005140"/>
    <s v="Telephone"/>
    <s v="Investigation"/>
    <n v="5000"/>
    <n v="9.0628965017219496"/>
    <n v="551.70000000000005"/>
    <s v="E04"/>
    <s v="02/001"/>
    <s v="EAGLE CI"/>
    <x v="1"/>
    <s v="Cote d'Ivoire"/>
  </r>
  <r>
    <x v="9"/>
    <s v="Achat de carte de recharge Facture n°OCI-ABMALL.010.005140"/>
    <s v="Telephone"/>
    <s v="Legal"/>
    <n v="5000"/>
    <n v="9.0628965017219496"/>
    <n v="551.70000000000005"/>
    <s v="Roxane"/>
    <s v="02/001"/>
    <s v="EAGLE CI"/>
    <x v="0"/>
    <s v="Cote d'Ivoire"/>
  </r>
  <r>
    <x v="9"/>
    <s v="Bureau- Agence Orange "/>
    <s v="Local Transport"/>
    <s v="Office"/>
    <n v="1000"/>
    <n v="1.81257930034439"/>
    <n v="551.70000000000005"/>
    <s v="Agnes"/>
    <s v="02/002"/>
    <s v="EAGLE CI"/>
    <x v="0"/>
    <s v="Cote d'Ivoire"/>
  </r>
  <r>
    <x v="9"/>
    <s v="Agence Orange - Bureau"/>
    <s v="Local Transport"/>
    <s v="Office"/>
    <n v="1000"/>
    <n v="1.81257930034439"/>
    <n v="551.70000000000005"/>
    <s v="Agnes"/>
    <s v="02/002"/>
    <s v="EAGLE CI"/>
    <x v="0"/>
    <s v="Cote d'Ivoire"/>
  </r>
  <r>
    <x v="9"/>
    <s v="Achat electricité bureau "/>
    <s v="Rent &amp; Utilities"/>
    <s v="Office"/>
    <n v="10000"/>
    <n v="18.125793003443899"/>
    <n v="551.70000000000005"/>
    <s v="Agnes"/>
    <s v="02/004"/>
    <s v="EAGLE CI"/>
    <x v="0"/>
    <s v="Cote d'Ivoire"/>
  </r>
  <r>
    <x v="9"/>
    <s v="Achat de carte de recharge Facture n°OCI-ABMALL.010.005140"/>
    <s v="Telephone"/>
    <s v="Office"/>
    <n v="5000"/>
    <n v="9.0628965017219496"/>
    <n v="551.70000000000005"/>
    <s v="Agnes"/>
    <s v="02/001"/>
    <s v="EAGLE CI"/>
    <x v="0"/>
    <s v="Cote d'Ivoire"/>
  </r>
  <r>
    <x v="9"/>
    <s v="Achat de carte de recharge Facture n°OCI-ABMALL.010.005140"/>
    <s v="Telephone"/>
    <s v="Investigation"/>
    <n v="5000"/>
    <n v="9.0628965017219496"/>
    <n v="551.70000000000005"/>
    <s v="E15"/>
    <s v="02/001"/>
    <s v="EAGLE CI"/>
    <x v="1"/>
    <s v="Cote d'Ivoire"/>
  </r>
  <r>
    <x v="9"/>
    <s v="Achat de carte de recharge Facture n°OCI-ABMALL.010.005140"/>
    <s v="Telephone"/>
    <s v="Investigation"/>
    <n v="5000"/>
    <n v="9.0628965017219496"/>
    <n v="551.70000000000005"/>
    <s v="E77"/>
    <s v="02/001"/>
    <s v="EAGLE CI"/>
    <x v="1"/>
    <s v="Cote d'Ivoire"/>
  </r>
  <r>
    <x v="9"/>
    <s v="Achat de carte de recharge Facture n°OCI-ABMALL.010.005140"/>
    <s v="Telephone"/>
    <s v="Investigation"/>
    <n v="5000"/>
    <n v="9.0628965017219496"/>
    <n v="551.70000000000005"/>
    <s v="E87"/>
    <s v="02/001"/>
    <s v="EAGLE CI"/>
    <x v="1"/>
    <s v="Cote d'Ivoire"/>
  </r>
  <r>
    <x v="9"/>
    <s v="Achat de carte de recharge Facture n°OCI-ABMALL.010.005140"/>
    <s v="Telephone"/>
    <s v="Media"/>
    <n v="5000"/>
    <n v="9.0628965017219496"/>
    <n v="551.70000000000005"/>
    <s v="Maxime"/>
    <s v="02/001"/>
    <s v="EAGLE CI"/>
    <x v="0"/>
    <s v="Cote d'Ivoire"/>
  </r>
  <r>
    <x v="10"/>
    <s v="Frais de nettoyage jardinier bureau"/>
    <s v="Services"/>
    <s v="Office"/>
    <n v="5000"/>
    <n v="9.0628965017219496"/>
    <n v="551.70000000000005"/>
    <s v="Agnes"/>
    <s v="02/005"/>
    <s v="EAGLE CI"/>
    <x v="0"/>
    <s v="Cote d'Ivoire"/>
  </r>
  <r>
    <x v="10"/>
    <s v="Mission 1:domicile-   adjame"/>
    <s v="Local Transport"/>
    <s v="Investigation"/>
    <n v="5000"/>
    <n v="9.0628965017219496"/>
    <n v="551.70000000000005"/>
    <s v="E77"/>
    <s v="02/008"/>
    <s v="EAGLE CI"/>
    <x v="1"/>
    <s v="Cote d'Ivoire"/>
  </r>
  <r>
    <x v="10"/>
    <s v="Mission 1:nourriture"/>
    <s v="Travel Subsistence "/>
    <s v="Investigation"/>
    <n v="5000"/>
    <n v="9.0628965017219496"/>
    <n v="551.70000000000005"/>
    <s v="E77"/>
    <s v="02/008"/>
    <s v="EAGLE CI"/>
    <x v="1"/>
    <s v="Cote d'Ivoire"/>
  </r>
  <r>
    <x v="10"/>
    <s v="Mission 1:abidjan-jacqueville"/>
    <s v="Local Transport"/>
    <s v="Investigation"/>
    <n v="1500"/>
    <n v="2.7188689505165851"/>
    <n v="551.70000000000005"/>
    <s v="E77"/>
    <s v="02/008"/>
    <s v="EAGLE CI"/>
    <x v="1"/>
    <s v="Cote d'Ivoire"/>
  </r>
  <r>
    <x v="10"/>
    <s v="Mission 1:gare-marche"/>
    <s v="Local Transport"/>
    <s v="Investigation"/>
    <n v="500"/>
    <n v="0.90628965017219498"/>
    <n v="551.70000000000005"/>
    <s v="E77"/>
    <s v="02/008"/>
    <s v="EAGLE CI"/>
    <x v="1"/>
    <s v="Cote d'Ivoire"/>
  </r>
  <r>
    <x v="10"/>
    <s v="Mission 1:marche-bikor"/>
    <s v="Local Transport"/>
    <s v="Investigation"/>
    <n v="500"/>
    <n v="0.90628965017219498"/>
    <n v="551.70000000000005"/>
    <s v="E77"/>
    <s v="02/008"/>
    <s v="EAGLE CI"/>
    <x v="1"/>
    <s v="Cote d'Ivoire"/>
  </r>
  <r>
    <x v="10"/>
    <s v="Mission 1:bikor-fin goudron"/>
    <s v="Local Transport"/>
    <s v="Investigation"/>
    <n v="500"/>
    <n v="0.90628965017219498"/>
    <n v="551.70000000000005"/>
    <s v="E77"/>
    <s v="02/008"/>
    <s v="EAGLE CI"/>
    <x v="1"/>
    <s v="Cote d'Ivoire"/>
  </r>
  <r>
    <x v="10"/>
    <s v="Mission 1:fin goudron-marche"/>
    <s v="Local Transport"/>
    <s v="Investigation"/>
    <n v="500"/>
    <n v="0.90628965017219498"/>
    <n v="551.70000000000005"/>
    <s v="E77"/>
    <s v="02/008"/>
    <s v="EAGLE CI"/>
    <x v="1"/>
    <s v="Cote d'Ivoire"/>
  </r>
  <r>
    <x v="10"/>
    <s v="Mission 1:marche-grand jacque"/>
    <s v="Local Transport"/>
    <s v="Investigation"/>
    <n v="3000"/>
    <n v="5.4377379010331701"/>
    <n v="551.70000000000005"/>
    <s v="E77"/>
    <s v="02/008"/>
    <s v="EAGLE CI"/>
    <x v="1"/>
    <s v="Cote d'Ivoire"/>
  </r>
  <r>
    <x v="10"/>
    <s v="Mission 1: boutique-plage"/>
    <s v="Local Transport"/>
    <s v="Investigation"/>
    <n v="300"/>
    <n v="0.54377379010331695"/>
    <n v="551.70000000000005"/>
    <s v="E77"/>
    <s v="02/008"/>
    <s v="EAGLE CI"/>
    <x v="1"/>
    <s v="Cote d'Ivoire"/>
  </r>
  <r>
    <x v="10"/>
    <s v="Mission 1:plage-boutique"/>
    <s v="Local Transport"/>
    <s v="Investigation"/>
    <n v="300"/>
    <n v="0.54377379010331695"/>
    <n v="551.70000000000005"/>
    <s v="E77"/>
    <s v="02/008"/>
    <s v="EAGLE CI"/>
    <x v="1"/>
    <s v="Cote d'Ivoire"/>
  </r>
  <r>
    <x v="10"/>
    <s v="Mission 1:grand jacque-jacqueville"/>
    <s v="Local Transport"/>
    <s v="Investigation"/>
    <n v="3000"/>
    <n v="5.4377379010331701"/>
    <n v="551.70000000000005"/>
    <s v="E77"/>
    <s v="02/008"/>
    <s v="EAGLE CI"/>
    <x v="1"/>
    <s v="Cote d'Ivoire"/>
  </r>
  <r>
    <x v="10"/>
    <s v="Mission 1:marche-gare abidjan"/>
    <s v="Local Transport"/>
    <s v="Investigation"/>
    <n v="500"/>
    <n v="0.90628965017219498"/>
    <n v="551.70000000000005"/>
    <s v="E77"/>
    <s v="02/008"/>
    <s v="EAGLE CI"/>
    <x v="1"/>
    <s v="Cote d'Ivoire"/>
  </r>
  <r>
    <x v="10"/>
    <s v="Mission 1:jacqueville-abidjan"/>
    <s v="Local Transport"/>
    <s v="Investigation"/>
    <n v="1500"/>
    <n v="2.7188689505165851"/>
    <n v="551.70000000000005"/>
    <s v="E77"/>
    <s v="02/008"/>
    <s v="EAGLE CI"/>
    <x v="1"/>
    <s v="Cote d'Ivoire"/>
  </r>
  <r>
    <x v="10"/>
    <s v="Mission 1:yopougon-domicile"/>
    <s v="Local Transport"/>
    <s v="Investigation"/>
    <n v="55000"/>
    <n v="99.691861518941451"/>
    <n v="551.70000000000005"/>
    <s v="E77"/>
    <s v="02/008"/>
    <s v="EAGLE CI"/>
    <x v="1"/>
    <s v="Cote d'Ivoire"/>
  </r>
  <r>
    <x v="10"/>
    <s v="Mission 1:Achat de nourriture pour cible"/>
    <s v="Trust Building"/>
    <s v="Investigation"/>
    <n v="5500"/>
    <n v="9.969186151894144"/>
    <n v="551.70000000000005"/>
    <s v="E77"/>
    <s v="02/008"/>
    <s v="EAGLE CI"/>
    <x v="1"/>
    <s v="Cote d'Ivoire"/>
  </r>
  <r>
    <x v="10"/>
    <s v="Mission01:domicle-gare"/>
    <s v="Local Transport"/>
    <s v="Investigation"/>
    <n v="6000"/>
    <n v="10.87547580206634"/>
    <n v="551.70000000000005"/>
    <s v="E87"/>
    <s v="02/009"/>
    <s v="EAGLE CI"/>
    <x v="1"/>
    <s v="Cote d'Ivoire"/>
  </r>
  <r>
    <x v="10"/>
    <s v="Mission01:abidjan - gagnoa"/>
    <s v="Intercity Transport"/>
    <s v="Investigation"/>
    <n v="3500"/>
    <n v="6.3440275512053645"/>
    <n v="551.70000000000005"/>
    <s v="E87"/>
    <s v="02/009"/>
    <s v="EAGLE CI"/>
    <x v="1"/>
    <s v="Cote d'Ivoire"/>
  </r>
  <r>
    <x v="10"/>
    <s v="Mission01:Nourriture "/>
    <s v="Travel Subsistence "/>
    <s v="Investigation"/>
    <n v="5000"/>
    <n v="9.0628965017219496"/>
    <n v="551.70000000000005"/>
    <s v="E87"/>
    <s v="02/009"/>
    <s v="EAGLE CI"/>
    <x v="1"/>
    <s v="Cote d'Ivoire"/>
  </r>
  <r>
    <x v="10"/>
    <s v="Mission01:Hotel"/>
    <s v="Travel Subsistence "/>
    <s v="Investigation"/>
    <n v="13000"/>
    <n v="23.563530904477069"/>
    <n v="551.70000000000005"/>
    <s v="E87"/>
    <s v="02/009"/>
    <s v="EAGLE CI"/>
    <x v="1"/>
    <s v="Cote d'Ivoire"/>
  </r>
  <r>
    <x v="10"/>
    <s v="Mission01:transport local"/>
    <s v="Local Transport"/>
    <s v="Investigation"/>
    <n v="2000"/>
    <n v="3.6251586006887799"/>
    <n v="551.70000000000005"/>
    <s v="E87"/>
    <s v="02/009"/>
    <s v="EAGLE CI"/>
    <x v="1"/>
    <s v="Cote d'Ivoire"/>
  </r>
  <r>
    <x v="10"/>
    <s v="Mission01:Achat de boisson pour cible"/>
    <s v="Trust Building"/>
    <s v="Investigation"/>
    <n v="3000"/>
    <n v="5.4377379010331701"/>
    <n v="551.70000000000005"/>
    <s v="E87"/>
    <s v="02/009"/>
    <s v="EAGLE CI"/>
    <x v="1"/>
    <s v="Cote d'Ivoire"/>
  </r>
  <r>
    <x v="11"/>
    <s v="Mission:1 Domicile-Gare"/>
    <s v="Local Transport"/>
    <s v="Investigation"/>
    <n v="6000"/>
    <n v="10.87547580206634"/>
    <n v="551.70000000000005"/>
    <s v="E04"/>
    <s v="02/006"/>
    <s v="EAGLE CI"/>
    <x v="1"/>
    <s v="Cote d'Ivoire"/>
  </r>
  <r>
    <x v="11"/>
    <s v="Mission:1 Abj-Tiassale"/>
    <s v="Intercity Transport"/>
    <s v="Investigation"/>
    <n v="2500"/>
    <n v="4.5314482508609748"/>
    <n v="551.70000000000005"/>
    <s v="E04"/>
    <s v="02/006"/>
    <s v="EAGLE CI"/>
    <x v="1"/>
    <s v="Cote d'Ivoire"/>
  </r>
  <r>
    <x v="11"/>
    <s v="Mission:1 Gare-Hotel(course)"/>
    <s v="Local Transport"/>
    <s v="Investigation"/>
    <n v="2000"/>
    <n v="3.6251586006887799"/>
    <n v="551.70000000000005"/>
    <s v="E04"/>
    <s v="02/006"/>
    <s v="EAGLE CI"/>
    <x v="1"/>
    <s v="Cote d'Ivoire"/>
  </r>
  <r>
    <x v="11"/>
    <s v="Mission:Hotel"/>
    <s v="Travel Subsistence "/>
    <s v="Investigation"/>
    <n v="13000"/>
    <n v="23.563530904477069"/>
    <n v="551.70000000000005"/>
    <s v="E04"/>
    <s v="02/006"/>
    <s v="EAGLE CI"/>
    <x v="1"/>
    <s v="Cote d'Ivoire"/>
  </r>
  <r>
    <x v="11"/>
    <s v="Mission:1: Nourriture "/>
    <s v="Travel Subsistence "/>
    <s v="Investigation"/>
    <n v="5000"/>
    <n v="9.0628965017219496"/>
    <n v="551.70000000000005"/>
    <s v="E04"/>
    <s v="02/006"/>
    <s v="EAGLE CI"/>
    <x v="1"/>
    <s v="Cote d'Ivoire"/>
  </r>
  <r>
    <x v="11"/>
    <s v="Mission:1 Hotel-Grand Marché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:1 Grand Marche-Allocodrome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:1 Achat conso(cible)"/>
    <s v="Trust Building"/>
    <s v="Investigation"/>
    <n v="5000"/>
    <n v="9.0628965017219496"/>
    <n v="551.70000000000005"/>
    <s v="E04"/>
    <s v="02/006"/>
    <s v="EAGLE CI"/>
    <x v="1"/>
    <s v="Cote d'Ivoire"/>
  </r>
  <r>
    <x v="11"/>
    <s v="Mission:Frais carburant cible pour Bodo"/>
    <s v="Local Transport"/>
    <s v="Investigation"/>
    <n v="5000"/>
    <n v="9.0628965017219496"/>
    <n v="551.70000000000005"/>
    <s v="E04"/>
    <s v="02/006"/>
    <s v="EAGLE CI"/>
    <x v="1"/>
    <s v="Cote d'Ivoire"/>
  </r>
  <r>
    <x v="11"/>
    <s v="Mission:1 Mission:1 Allocidrome-Corridor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:Corridor-Hotel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:1 Hotel-Resto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:1Resto-Hotel"/>
    <s v="Local Transport"/>
    <s v="Investigation"/>
    <n v="500"/>
    <n v="0.90628965017219498"/>
    <n v="551.70000000000005"/>
    <s v="E04"/>
    <s v="02/006"/>
    <s v="EAGLE CI"/>
    <x v="1"/>
    <s v="Cote d'Ivoire"/>
  </r>
  <r>
    <x v="11"/>
    <s v="Mission 1 : Bingerville- Ndotré"/>
    <s v="Local Transport"/>
    <s v="Investigation"/>
    <n v="4000"/>
    <n v="7.2503172013775599"/>
    <n v="551.70000000000005"/>
    <s v="E15"/>
    <s v="02/007"/>
    <s v="EAGLE CI"/>
    <x v="1"/>
    <s v="Cote d'Ivoire"/>
  </r>
  <r>
    <x v="11"/>
    <s v="Mission 1 : Ndotré - domicile"/>
    <s v="Local Transport"/>
    <s v="Investigation"/>
    <n v="4000"/>
    <n v="7.2503172013775599"/>
    <n v="551.70000000000005"/>
    <s v="E15"/>
    <s v="02/007"/>
    <s v="EAGLE CI"/>
    <x v="1"/>
    <s v="Cote d'Ivoire"/>
  </r>
  <r>
    <x v="11"/>
    <s v="Mission 1 : Achat de Boisson pour cible"/>
    <s v="Trust Building"/>
    <s v="Investigation"/>
    <n v="2000"/>
    <n v="3.6251586006887799"/>
    <n v="551.70000000000005"/>
    <s v="E15"/>
    <s v="02/007"/>
    <s v="EAGLE CI"/>
    <x v="1"/>
    <s v="Cote d'Ivoire"/>
  </r>
  <r>
    <x v="11"/>
    <s v="Mission01:Hotel"/>
    <s v="Travel Subsistence "/>
    <s v="Investigation"/>
    <n v="13000"/>
    <n v="23.563530904477069"/>
    <n v="551.70000000000005"/>
    <s v="E87"/>
    <s v="02/009"/>
    <s v="EAGLE CI"/>
    <x v="1"/>
    <s v="Cote d'Ivoire"/>
  </r>
  <r>
    <x v="11"/>
    <s v="Mission 01 : Nourriture "/>
    <s v="Travel Subsistence "/>
    <s v="Investigation"/>
    <n v="5000"/>
    <n v="9.0628965017219496"/>
    <n v="551.70000000000005"/>
    <s v="E87"/>
    <s v="02/009"/>
    <s v="EAGLE CI"/>
    <x v="1"/>
    <s v="Cote d'Ivoire"/>
  </r>
  <r>
    <x v="11"/>
    <s v="Mission01:transport  local"/>
    <s v="Local Transport"/>
    <s v="Investigation"/>
    <n v="2000"/>
    <n v="3.6251586006887799"/>
    <n v="551.70000000000005"/>
    <s v="E87"/>
    <s v="02/009"/>
    <s v="EAGLE CI"/>
    <x v="1"/>
    <s v="Cote d'Ivoire"/>
  </r>
  <r>
    <x v="11"/>
    <s v="Mission01:gagnoa-Lakota"/>
    <s v="Local Transport"/>
    <s v="Investigation"/>
    <n v="2000"/>
    <n v="3.6251586006887799"/>
    <n v="551.70000000000005"/>
    <s v="E87"/>
    <s v="02/009"/>
    <s v="EAGLE CI"/>
    <x v="1"/>
    <s v="Cote d'Ivoire"/>
  </r>
  <r>
    <x v="11"/>
    <s v="Mission01:Achat de boisson pour cible"/>
    <s v="Trust Building"/>
    <s v="Investigation"/>
    <n v="3000"/>
    <n v="5.4377379010331701"/>
    <n v="551.70000000000005"/>
    <s v="E87"/>
    <s v="02/009"/>
    <s v="EAGLE CI"/>
    <x v="1"/>
    <s v="Cote d'Ivoire"/>
  </r>
  <r>
    <x v="12"/>
    <s v="Frais d'envoi de fond aux enqueteurs"/>
    <s v="Transfer Fees"/>
    <s v="Office"/>
    <n v="1455"/>
    <n v="2.6373028820010873"/>
    <n v="551.70000000000005"/>
    <s v="Annick"/>
    <s v="02/010"/>
    <s v="EAGLE CI"/>
    <x v="0"/>
    <s v="Cote d'Ivoire"/>
  </r>
  <r>
    <x v="12"/>
    <s v="Frais d'envoi de fond aux enqueteurs"/>
    <s v="Transfer Fees"/>
    <s v="Office"/>
    <n v="1350"/>
    <n v="2.4469820554649262"/>
    <n v="551.70000000000005"/>
    <s v="Annick"/>
    <s v="02/014"/>
    <s v="EAGLE CI"/>
    <x v="0"/>
    <s v="Cote d'Ivoire"/>
  </r>
  <r>
    <x v="12"/>
    <s v="Mission:1 Hotel-Corridor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Tiassale-carrefour bodo"/>
    <s v="Local Transport"/>
    <s v="Investigation"/>
    <n v="2000"/>
    <n v="3.6251586006887799"/>
    <n v="551.70000000000005"/>
    <s v="E04"/>
    <s v="02/006"/>
    <s v="EAGLE CI"/>
    <x v="1"/>
    <s v="Cote d'Ivoire"/>
  </r>
  <r>
    <x v="12"/>
    <s v="Mission:1 Carrefour bodo-Campement"/>
    <s v="Local Transport"/>
    <s v="Investigation"/>
    <n v="1000"/>
    <n v="1.81257930034439"/>
    <n v="551.70000000000005"/>
    <s v="E04"/>
    <s v="02/006"/>
    <s v="EAGLE CI"/>
    <x v="1"/>
    <s v="Cote d'Ivoire"/>
  </r>
  <r>
    <x v="12"/>
    <s v="Mission:1 Achat de nourriture pour cible"/>
    <s v="Trust Building"/>
    <s v="Investigation"/>
    <n v="5000"/>
    <n v="9.0628965017219496"/>
    <n v="551.70000000000005"/>
    <s v="E04"/>
    <s v="02/006"/>
    <s v="EAGLE CI"/>
    <x v="1"/>
    <s v="Cote d'Ivoire"/>
  </r>
  <r>
    <x v="12"/>
    <s v="Mission:1 Crédit appel cible"/>
    <s v="Trust Building"/>
    <s v="Investigation"/>
    <n v="2000"/>
    <n v="3.6251586006887799"/>
    <n v="551.70000000000005"/>
    <s v="E04"/>
    <s v="02/006"/>
    <s v="EAGLE CI"/>
    <x v="1"/>
    <s v="Cote d'Ivoire"/>
  </r>
  <r>
    <x v="12"/>
    <s v="Mission:1 Campement-carrefour bodo"/>
    <s v="Local Transport"/>
    <s v="Investigation"/>
    <n v="1000"/>
    <n v="1.81257930034439"/>
    <n v="551.70000000000005"/>
    <s v="E04"/>
    <s v="02/006"/>
    <s v="EAGLE CI"/>
    <x v="1"/>
    <s v="Cote d'Ivoire"/>
  </r>
  <r>
    <x v="12"/>
    <s v="Mission:1 Bodo-Tiassale"/>
    <s v="Local Transport"/>
    <s v="Investigation"/>
    <n v="2000"/>
    <n v="3.6251586006887799"/>
    <n v="551.70000000000005"/>
    <s v="E04"/>
    <s v="02/006"/>
    <s v="EAGLE CI"/>
    <x v="1"/>
    <s v="Cote d'Ivoire"/>
  </r>
  <r>
    <x v="12"/>
    <s v="Mission:1 Corridor Tiassale-Hotel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Hotel"/>
    <s v="Travel Subsistence "/>
    <s v="Investigation"/>
    <n v="13000"/>
    <n v="23.563530904477069"/>
    <n v="551.70000000000005"/>
    <s v="E04"/>
    <s v="02/006"/>
    <s v="EAGLE CI"/>
    <x v="1"/>
    <s v="Cote d'Ivoire"/>
  </r>
  <r>
    <x v="12"/>
    <s v="Mission:1 Nourriture "/>
    <s v="Travel Subsistence "/>
    <s v="Investigation"/>
    <n v="5000"/>
    <n v="9.0628965017219496"/>
    <n v="551.70000000000005"/>
    <s v="E04"/>
    <s v="02/006"/>
    <s v="EAGLE CI"/>
    <x v="1"/>
    <s v="Cote d'Ivoire"/>
  </r>
  <r>
    <x v="12"/>
    <s v="Mission:1 Hotel Grd-Marche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Grand marché- commerce 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Commerce-Hotel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Hotel-Resto 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:1 Resto-Hotel "/>
    <s v="Local Transport"/>
    <s v="Investigation"/>
    <n v="500"/>
    <n v="0.90628965017219498"/>
    <n v="551.70000000000005"/>
    <s v="E04"/>
    <s v="02/006"/>
    <s v="EAGLE CI"/>
    <x v="1"/>
    <s v="Cote d'Ivoire"/>
  </r>
  <r>
    <x v="12"/>
    <s v="Mission 2 : Bingerville - Gesco"/>
    <s v="Local Transport"/>
    <s v="Investigation"/>
    <n v="4000"/>
    <n v="7.2503172013775599"/>
    <n v="551.70000000000005"/>
    <s v="E15"/>
    <s v="02/013"/>
    <s v="EAGLE CI"/>
    <x v="1"/>
    <s v="Cote d'Ivoire"/>
  </r>
  <r>
    <x v="12"/>
    <s v="Mission 2 : Gesco - domicile"/>
    <s v="Local Transport"/>
    <s v="Investigation"/>
    <n v="4000"/>
    <n v="7.2503172013775599"/>
    <n v="551.70000000000005"/>
    <s v="E15"/>
    <s v="02/013"/>
    <s v="EAGLE CI"/>
    <x v="1"/>
    <s v="Cote d'Ivoire"/>
  </r>
  <r>
    <x v="12"/>
    <s v="Mission 1 : Achat de Boisson pour cible"/>
    <s v="Trust Building"/>
    <s v="Investigation"/>
    <n v="2000"/>
    <n v="3.6251586006887799"/>
    <n v="551.70000000000005"/>
    <s v="E15"/>
    <s v="02/013"/>
    <s v="EAGLE CI"/>
    <x v="1"/>
    <s v="Cote d'Ivoire"/>
  </r>
  <r>
    <x v="12"/>
    <s v="Mission 2: Domicile -adjame "/>
    <s v="Local Transport"/>
    <s v="Investigation"/>
    <n v="5500"/>
    <n v="9.969186151894144"/>
    <n v="551.70000000000005"/>
    <s v="E77"/>
    <s v="02/012"/>
    <s v="EAGLE CI"/>
    <x v="1"/>
    <s v="Cote d'Ivoire"/>
  </r>
  <r>
    <x v="12"/>
    <s v="Mission 2: nourriture "/>
    <s v="Travel Subsistence "/>
    <s v="Investigation"/>
    <n v="5000"/>
    <n v="9.0628965017219496"/>
    <n v="551.70000000000005"/>
    <s v="E77"/>
    <s v="02/012"/>
    <s v="EAGLE CI"/>
    <x v="1"/>
    <s v="Cote d'Ivoire"/>
  </r>
  <r>
    <x v="12"/>
    <s v="Mission2:abobo-alepe"/>
    <s v="Local Transport"/>
    <s v="Investigation"/>
    <n v="1500"/>
    <n v="2.7188689505165851"/>
    <n v="551.70000000000005"/>
    <s v="E77"/>
    <s v="02/012"/>
    <s v="EAGLE CI"/>
    <x v="1"/>
    <s v="Cote d'Ivoire"/>
  </r>
  <r>
    <x v="12"/>
    <s v="Mission 2: gare-marche"/>
    <s v="Local Transport"/>
    <s v="Investigation"/>
    <n v="7000"/>
    <n v="12.688055102410729"/>
    <n v="551.70000000000005"/>
    <s v="E77"/>
    <s v="02/012"/>
    <s v="EAGLE CI"/>
    <x v="1"/>
    <s v="Cote d'Ivoire"/>
  </r>
  <r>
    <x v="12"/>
    <s v="Mission 2: marche-residentiel"/>
    <s v="Local Transport"/>
    <s v="Investigation"/>
    <n v="1000"/>
    <n v="1.81257930034439"/>
    <n v="551.70000000000005"/>
    <s v="E77"/>
    <s v="02/012"/>
    <s v="EAGLE CI"/>
    <x v="1"/>
    <s v="Cote d'Ivoire"/>
  </r>
  <r>
    <x v="12"/>
    <s v="Mission 2: residentiel -gare ator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 gare ator-residentiel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 residentiel-gare moto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 gare moto-gare abidjan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alepe-abidjan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abobo-domicile"/>
    <s v="Local Transport"/>
    <s v="Investigation"/>
    <n v="500"/>
    <n v="0.90628965017219498"/>
    <n v="551.70000000000005"/>
    <s v="E77"/>
    <s v="02/012"/>
    <s v="EAGLE CI"/>
    <x v="1"/>
    <s v="Cote d'Ivoire"/>
  </r>
  <r>
    <x v="12"/>
    <s v="Mission 2:Achat de nourriture pour cible"/>
    <s v="Trust Building"/>
    <s v="Investigation"/>
    <n v="3500"/>
    <n v="6.3440275512053645"/>
    <n v="551.70000000000005"/>
    <s v="E77"/>
    <s v="02/012"/>
    <s v="EAGLE CI"/>
    <x v="1"/>
    <s v="Cote d'Ivoire"/>
  </r>
  <r>
    <x v="12"/>
    <s v="Mission01: Hotel"/>
    <s v="Travel Subsistence "/>
    <s v="Investigation"/>
    <n v="13000"/>
    <n v="23.563530904477069"/>
    <n v="551.70000000000005"/>
    <s v="E87"/>
    <s v="02/009"/>
    <s v="EAGLE CI"/>
    <x v="1"/>
    <s v="Cote d'Ivoire"/>
  </r>
  <r>
    <x v="12"/>
    <s v="Mission01:Nourriture "/>
    <s v="Travel Subsistence "/>
    <s v="Investigation"/>
    <n v="5000"/>
    <n v="9.0628965017219496"/>
    <n v="551.70000000000005"/>
    <s v="E87"/>
    <s v="02/009"/>
    <s v="EAGLE CI"/>
    <x v="1"/>
    <s v="Cote d'Ivoire"/>
  </r>
  <r>
    <x v="12"/>
    <s v="Mission 01 : Transport local"/>
    <s v="Local Transport"/>
    <s v="Investigation"/>
    <n v="2000"/>
    <n v="3.6251586006887799"/>
    <n v="551.70000000000005"/>
    <s v="E87"/>
    <s v="02/009"/>
    <s v="EAGLE CI"/>
    <x v="1"/>
    <s v="Cote d'Ivoire"/>
  </r>
  <r>
    <x v="13"/>
    <s v="Mission:1 Hotel-Gare(course)"/>
    <s v="Local Transport"/>
    <s v="Investigation"/>
    <n v="1000"/>
    <n v="1.81257930034439"/>
    <n v="551.70000000000005"/>
    <s v="E04"/>
    <s v="02/006"/>
    <s v="EAGLE CI"/>
    <x v="1"/>
    <s v="Cote d'Ivoire"/>
  </r>
  <r>
    <x v="13"/>
    <s v="Mission:1 Tiassale-Abjan"/>
    <s v="Intercity Transport"/>
    <s v="Investigation"/>
    <n v="2500"/>
    <n v="4.5314482508609748"/>
    <n v="551.70000000000005"/>
    <s v="E04"/>
    <s v="02/006"/>
    <s v="EAGLE CI"/>
    <x v="1"/>
    <s v="Cote d'Ivoire"/>
  </r>
  <r>
    <x v="13"/>
    <s v="Mission:1 Nourriture "/>
    <s v="Travel Subsistence "/>
    <s v="Investigation"/>
    <n v="5000"/>
    <n v="9.0628965017219496"/>
    <n v="551.70000000000005"/>
    <s v="E04"/>
    <s v="02/006"/>
    <s v="EAGLE CI"/>
    <x v="1"/>
    <s v="Cote d'Ivoire"/>
  </r>
  <r>
    <x v="13"/>
    <s v="Mission:1 Abj yop-Domicile"/>
    <s v="Local Transport"/>
    <s v="Investigation"/>
    <n v="6000"/>
    <n v="10.87547580206634"/>
    <n v="551.70000000000005"/>
    <s v="E04"/>
    <s v="02/006"/>
    <s v="EAGLE CI"/>
    <x v="1"/>
    <s v="Cote d'Ivoire"/>
  </r>
  <r>
    <x v="13"/>
    <s v="Mission01:GAgnoa-abidjan"/>
    <s v="Intercity Transport"/>
    <s v="Investigation"/>
    <n v="3500"/>
    <n v="6.3440275512053645"/>
    <n v="551.70000000000005"/>
    <s v="E87"/>
    <s v="02/009"/>
    <s v="EAGLE CI"/>
    <x v="1"/>
    <s v="Cote d'Ivoire"/>
  </r>
  <r>
    <x v="13"/>
    <s v="Mission01:Nourriture "/>
    <s v="Travel Subsistence "/>
    <s v="Investigation"/>
    <n v="5000"/>
    <n v="9.0628965017219496"/>
    <n v="551.70000000000005"/>
    <s v="E87"/>
    <s v="02/009"/>
    <s v="EAGLE CI"/>
    <x v="1"/>
    <s v="Cote d'Ivoire"/>
  </r>
  <r>
    <x v="13"/>
    <s v="Mission01:gare-domicle"/>
    <s v="Local Transport"/>
    <s v="Investigation"/>
    <n v="7000"/>
    <n v="12.688055102410729"/>
    <n v="551.70000000000005"/>
    <s v="E87"/>
    <s v="02/009"/>
    <s v="EAGLE CI"/>
    <x v="1"/>
    <s v="Cote d'Ivoire"/>
  </r>
  <r>
    <x v="14"/>
    <s v="Achat de carte de recharge Facture n°OCI-ABMALL.030.005090"/>
    <s v="Telephone"/>
    <s v="Office"/>
    <n v="5000"/>
    <n v="9.0628965017219496"/>
    <n v="551.70000000000005"/>
    <s v="Annick"/>
    <s v="02/019"/>
    <s v="EAGLE CI"/>
    <x v="0"/>
    <s v="Cote d'Ivoire"/>
  </r>
  <r>
    <x v="14"/>
    <s v="Achat de carte de recharge Facture n°OCI-ABMALL.007.005167"/>
    <s v="Telephone"/>
    <s v="Management"/>
    <n v="5000"/>
    <n v="9.0628965017219496"/>
    <n v="551.70000000000005"/>
    <s v="Jean Jacques"/>
    <s v="02/019"/>
    <s v="EAGLE CI"/>
    <x v="0"/>
    <s v="Cote d'Ivoire"/>
  </r>
  <r>
    <x v="14"/>
    <s v="Achat de carte de recharge Facture n°OCI-ABMALL.007.005167"/>
    <s v="Telephone"/>
    <s v="Investigation"/>
    <n v="5000"/>
    <n v="9.0628965017219496"/>
    <n v="551.70000000000005"/>
    <s v="E04"/>
    <s v="02/019"/>
    <s v="EAGLE CI"/>
    <x v="1"/>
    <s v="Cote d'Ivoire"/>
  </r>
  <r>
    <x v="14"/>
    <s v="Achat de carte de recharge Facture n°OCI-ABMALL.007.005167"/>
    <s v="Telephone"/>
    <s v="Legal"/>
    <n v="5000"/>
    <n v="9.0628965017219496"/>
    <n v="551.70000000000005"/>
    <s v="Roxane"/>
    <s v="02/019"/>
    <s v="EAGLE CI"/>
    <x v="0"/>
    <s v="Cote d'Ivoire"/>
  </r>
  <r>
    <x v="14"/>
    <s v="Bureau- Agence Orange "/>
    <s v="Local Transport"/>
    <s v="Office"/>
    <n v="1000"/>
    <n v="1.81257930034439"/>
    <n v="551.70000000000005"/>
    <s v="Agnes"/>
    <s v="02/020"/>
    <s v="EAGLE CI"/>
    <x v="0"/>
    <s v="Cote d'Ivoire"/>
  </r>
  <r>
    <x v="14"/>
    <s v="Agence Orange - Bureau"/>
    <s v="Local Transport"/>
    <s v="Office"/>
    <n v="1000"/>
    <n v="1.81257930034439"/>
    <n v="551.70000000000005"/>
    <s v="Agnes"/>
    <s v="02/020"/>
    <s v="EAGLE CI"/>
    <x v="0"/>
    <s v="Cote d'Ivoire"/>
  </r>
  <r>
    <x v="14"/>
    <s v="Achat de carte de recharge Facture n°OCI-ABMALL.007.005167"/>
    <s v="Telephone"/>
    <s v="Office"/>
    <n v="5000"/>
    <n v="9.0628965017219496"/>
    <n v="551.70000000000005"/>
    <s v="Agnes"/>
    <s v="02/019"/>
    <s v="EAGLE CI"/>
    <x v="0"/>
    <s v="Cote d'Ivoire"/>
  </r>
  <r>
    <x v="14"/>
    <s v="Achat de carte de recharge Facture n°OCI-ABMALL.007.005167"/>
    <s v="Telephone"/>
    <s v="Investigation"/>
    <n v="5000"/>
    <n v="9.0628965017219496"/>
    <n v="551.70000000000005"/>
    <s v="E15"/>
    <s v="02/019"/>
    <s v="EAGLE CI"/>
    <x v="1"/>
    <s v="Cote d'Ivoire"/>
  </r>
  <r>
    <x v="14"/>
    <s v="Achat de carte de recharge Facture n°OCI-ABMALL.007.005167"/>
    <s v="Telephone"/>
    <s v="Investigation"/>
    <n v="5000"/>
    <n v="9.0628965017219496"/>
    <n v="551.70000000000005"/>
    <s v="E77"/>
    <s v="02/019"/>
    <s v="EAGLE CI"/>
    <x v="1"/>
    <s v="Cote d'Ivoire"/>
  </r>
  <r>
    <x v="14"/>
    <s v="Achat de carte de recharge Facture n°OCI-ABMALL.007.005167"/>
    <s v="Telephone"/>
    <s v="Investigation"/>
    <n v="5000"/>
    <n v="9.0628965017219496"/>
    <n v="551.70000000000005"/>
    <s v="E87"/>
    <s v="02/019"/>
    <s v="EAGLE CI"/>
    <x v="1"/>
    <s v="Cote d'Ivoire"/>
  </r>
  <r>
    <x v="14"/>
    <s v="Achat de carte de recharge Facture n°OCI-ABMALL.030.005090"/>
    <s v="Telephone"/>
    <s v="Media"/>
    <n v="5000"/>
    <n v="9.0628965017219496"/>
    <n v="551.70000000000005"/>
    <s v="Maxime"/>
    <s v="02/019"/>
    <s v="EAGLE CI"/>
    <x v="0"/>
    <s v="Cote d'Ivoire"/>
  </r>
  <r>
    <x v="15"/>
    <s v="Mission:2 Domicile-Gare"/>
    <s v="Local Transport"/>
    <s v="Investigation"/>
    <n v="6000"/>
    <n v="10.87547580206634"/>
    <n v="551.70000000000005"/>
    <s v="E04"/>
    <s v="02/015"/>
    <s v="EAGLE CI"/>
    <x v="1"/>
    <s v="Cote d'Ivoire"/>
  </r>
  <r>
    <x v="15"/>
    <s v="Mission:2 Abidjan-Daoukro"/>
    <s v="Intercity Transport"/>
    <s v="Investigation"/>
    <n v="4000"/>
    <n v="7.2503172013775599"/>
    <n v="551.70000000000005"/>
    <s v="E04"/>
    <s v="02/015"/>
    <s v="EAGLE CI"/>
    <x v="1"/>
    <s v="Cote d'Ivoire"/>
  </r>
  <r>
    <x v="15"/>
    <s v="Mission:2 Gare-Hotel(course)"/>
    <s v="Local Transport"/>
    <s v="Investigation"/>
    <n v="2000"/>
    <n v="3.6251586006887799"/>
    <n v="551.70000000000005"/>
    <s v="E04"/>
    <s v="02/015"/>
    <s v="EAGLE CI"/>
    <x v="1"/>
    <s v="Cote d'Ivoire"/>
  </r>
  <r>
    <x v="15"/>
    <s v="Mission:2 Hôtel "/>
    <s v="Travel Subsistence "/>
    <s v="Investigation"/>
    <n v="13000"/>
    <n v="23.563530904477069"/>
    <n v="551.70000000000005"/>
    <s v="E04"/>
    <s v="02/015"/>
    <s v="EAGLE CI"/>
    <x v="1"/>
    <s v="Cote d'Ivoire"/>
  </r>
  <r>
    <x v="15"/>
    <s v="Mission:2 Nourriture "/>
    <s v="Travel Subsistence "/>
    <s v="Investigation"/>
    <n v="5000"/>
    <n v="9.0628965017219496"/>
    <n v="551.70000000000005"/>
    <s v="E04"/>
    <s v="02/015"/>
    <s v="EAGLE CI"/>
    <x v="1"/>
    <s v="Cote d'Ivoire"/>
  </r>
  <r>
    <x v="15"/>
    <s v="Mission:2 Hotel-Gare Samanza"/>
    <s v="Local Transport"/>
    <s v="Investigation"/>
    <n v="500"/>
    <n v="0.90628965017219498"/>
    <n v="551.70000000000005"/>
    <s v="E04"/>
    <s v="02/015"/>
    <s v="EAGLE CI"/>
    <x v="1"/>
    <s v="Cote d'Ivoire"/>
  </r>
  <r>
    <x v="15"/>
    <s v="Mission:2 Gare Samanza-Hotel"/>
    <s v="Local Transport"/>
    <s v="Investigation"/>
    <n v="500"/>
    <n v="0.90628965017219498"/>
    <n v="551.70000000000005"/>
    <s v="E04"/>
    <s v="02/015"/>
    <s v="EAGLE CI"/>
    <x v="1"/>
    <s v="Cote d'Ivoire"/>
  </r>
  <r>
    <x v="15"/>
    <s v="Mission:2 Hotel-Resto "/>
    <s v="Local Transport"/>
    <s v="Investigation"/>
    <n v="500"/>
    <n v="0.90628965017219498"/>
    <n v="551.70000000000005"/>
    <s v="E04"/>
    <s v="02/015"/>
    <s v="EAGLE CI"/>
    <x v="1"/>
    <s v="Cote d'Ivoire"/>
  </r>
  <r>
    <x v="15"/>
    <s v="Mission:2 Resto-Hotel "/>
    <s v="Local Transport"/>
    <s v="Investigation"/>
    <n v="500"/>
    <n v="0.90628965017219498"/>
    <n v="551.70000000000005"/>
    <s v="E04"/>
    <s v="02/015"/>
    <s v="EAGLE CI"/>
    <x v="1"/>
    <s v="Cote d'Ivoire"/>
  </r>
  <r>
    <x v="15"/>
    <s v="Mission 3 : domicile - gare"/>
    <s v="Local Transport"/>
    <s v="Investigation"/>
    <n v="8000"/>
    <n v="14.50063440275512"/>
    <n v="551.70000000000005"/>
    <s v="E15"/>
    <s v="02/016"/>
    <s v="EAGLE CI"/>
    <x v="1"/>
    <s v="Cote d'Ivoire"/>
  </r>
  <r>
    <x v="15"/>
    <s v="Mission 3 : Abidjan - Toulepleu"/>
    <s v="Local Transport"/>
    <s v="Investigation"/>
    <n v="10000"/>
    <n v="18.125793003443899"/>
    <n v="551.70000000000005"/>
    <s v="E15"/>
    <s v="02/016"/>
    <s v="EAGLE CI"/>
    <x v="1"/>
    <s v="Cote d'Ivoire"/>
  </r>
  <r>
    <x v="15"/>
    <s v="Mission 3 : gare - hotel"/>
    <s v="Local Transport"/>
    <s v="Investigation"/>
    <n v="1000"/>
    <n v="1.81257930034439"/>
    <n v="551.70000000000005"/>
    <s v="E15"/>
    <s v="02/016"/>
    <s v="EAGLE CI"/>
    <x v="1"/>
    <s v="Cote d'Ivoire"/>
  </r>
  <r>
    <x v="15"/>
    <s v="Mission 3 : hotel - restaurant"/>
    <s v="Local Transport"/>
    <s v="Investigation"/>
    <n v="300"/>
    <n v="0.54377379010331695"/>
    <n v="551.70000000000005"/>
    <s v="E15"/>
    <s v="02/016"/>
    <s v="EAGLE CI"/>
    <x v="1"/>
    <s v="Cote d'Ivoire"/>
  </r>
  <r>
    <x v="15"/>
    <s v="Mission 3 : restaurant - hotel"/>
    <s v="Local Transport"/>
    <s v="Investigation"/>
    <n v="300"/>
    <n v="0.54377379010331695"/>
    <n v="551.70000000000005"/>
    <s v="E15"/>
    <s v="02/016"/>
    <s v="EAGLE CI"/>
    <x v="1"/>
    <s v="Cote d'Ivoire"/>
  </r>
  <r>
    <x v="15"/>
    <s v="Mission 3 : hotel"/>
    <s v="Travel Subsistence "/>
    <s v="Investigation"/>
    <n v="13000"/>
    <n v="23.563530904477069"/>
    <n v="551.70000000000005"/>
    <s v="E15"/>
    <s v="02/016"/>
    <s v="EAGLE CI"/>
    <x v="1"/>
    <s v="Cote d'Ivoire"/>
  </r>
  <r>
    <x v="15"/>
    <s v="Mission 3 : Nourriture"/>
    <s v="Travel Subsistence "/>
    <s v="Investigation"/>
    <n v="5000"/>
    <n v="9.0628965017219496"/>
    <n v="551.70000000000005"/>
    <s v="E15"/>
    <s v="02/016"/>
    <s v="EAGLE CI"/>
    <x v="1"/>
    <s v="Cote d'Ivoire"/>
  </r>
  <r>
    <x v="15"/>
    <s v="Mission 3:Nourriture"/>
    <s v="Travel Subsistence "/>
    <s v="Investigation"/>
    <n v="5000"/>
    <n v="9.0628965017219496"/>
    <n v="551.70000000000005"/>
    <s v="E77"/>
    <s v="02/018"/>
    <s v="EAGLE CI"/>
    <x v="1"/>
    <s v="Cote d'Ivoire"/>
  </r>
  <r>
    <x v="15"/>
    <s v="Mission 3:domicile-fresco"/>
    <s v="Local Transport"/>
    <s v="Investigation"/>
    <n v="5000"/>
    <n v="9.0628965017219496"/>
    <n v="551.70000000000005"/>
    <s v="E77"/>
    <s v="02/018"/>
    <s v="EAGLE CI"/>
    <x v="1"/>
    <s v="Cote d'Ivoire"/>
  </r>
  <r>
    <x v="15"/>
    <s v="Mission 3:fresco-san pedro"/>
    <s v="Intercity Transport"/>
    <s v="Investigation"/>
    <n v="4000"/>
    <n v="7.2503172013775599"/>
    <n v="551.70000000000005"/>
    <s v="E77"/>
    <s v="02/018"/>
    <s v="EAGLE CI"/>
    <x v="1"/>
    <s v="Cote d'Ivoire"/>
  </r>
  <r>
    <x v="15"/>
    <s v="Mission 3:hotel"/>
    <s v="Travel Subsistence "/>
    <s v="Investigation"/>
    <n v="13000"/>
    <n v="23.563530904477069"/>
    <n v="551.70000000000005"/>
    <s v="E77"/>
    <s v="02/018"/>
    <s v="EAGLE CI"/>
    <x v="1"/>
    <s v="Cote d'Ivoire"/>
  </r>
  <r>
    <x v="15"/>
    <s v="Mission 3:gare-hotel"/>
    <s v="Local Transport"/>
    <s v="Investigation"/>
    <n v="1000"/>
    <n v="1.81257930034439"/>
    <n v="551.70000000000005"/>
    <s v="E77"/>
    <s v="02/018"/>
    <s v="EAGLE CI"/>
    <x v="1"/>
    <s v="Cote d'Ivoire"/>
  </r>
  <r>
    <x v="15"/>
    <s v="Mission 3:hotel-plage"/>
    <s v="Local Transport"/>
    <s v="Investigation"/>
    <n v="500"/>
    <n v="0.90628965017219498"/>
    <n v="551.70000000000005"/>
    <s v="E77"/>
    <s v="02/018"/>
    <s v="EAGLE CI"/>
    <x v="1"/>
    <s v="Cote d'Ivoire"/>
  </r>
  <r>
    <x v="15"/>
    <s v="Mission 3:plage-resto"/>
    <s v="Local Transport"/>
    <s v="Investigation"/>
    <n v="500"/>
    <n v="0.90628965017219498"/>
    <n v="551.70000000000005"/>
    <s v="E77"/>
    <s v="02/018"/>
    <s v="EAGLE CI"/>
    <x v="1"/>
    <s v="Cote d'Ivoire"/>
  </r>
  <r>
    <x v="15"/>
    <s v="Mission 3:resto-hotel"/>
    <s v="Local Transport"/>
    <s v="Investigation"/>
    <n v="500"/>
    <n v="0.90628965017219498"/>
    <n v="551.70000000000005"/>
    <s v="E77"/>
    <s v="02/018"/>
    <s v="EAGLE CI"/>
    <x v="1"/>
    <s v="Cote d'Ivoire"/>
  </r>
  <r>
    <x v="15"/>
    <s v="Mision02:domicle -gare "/>
    <s v="Local Transport"/>
    <s v="Investigation"/>
    <n v="6000"/>
    <n v="10.87547580206634"/>
    <n v="551.70000000000005"/>
    <s v="E87"/>
    <s v="02/017"/>
    <s v="EAGLE CI"/>
    <x v="1"/>
    <s v="Cote d'Ivoire"/>
  </r>
  <r>
    <x v="15"/>
    <s v="Mision02:Nourriture"/>
    <s v="Travel Subsistence "/>
    <s v="Investigation"/>
    <n v="5000"/>
    <n v="9.0628965017219496"/>
    <n v="551.70000000000005"/>
    <s v="E87"/>
    <s v="02/017"/>
    <s v="EAGLE CI"/>
    <x v="1"/>
    <s v="Cote d'Ivoire"/>
  </r>
  <r>
    <x v="15"/>
    <s v="Mision02:Abidjan-bouake"/>
    <s v="Intercity Transport"/>
    <s v="Investigation"/>
    <n v="7000"/>
    <n v="12.688055102410729"/>
    <n v="551.70000000000005"/>
    <s v="E87"/>
    <s v="02/017"/>
    <s v="EAGLE CI"/>
    <x v="1"/>
    <s v="Cote d'Ivoire"/>
  </r>
  <r>
    <x v="15"/>
    <s v="Mision02:Hotel"/>
    <s v="Travel Subsistence "/>
    <s v="Investigation"/>
    <n v="13000"/>
    <n v="23.563530904477069"/>
    <n v="551.70000000000005"/>
    <s v="E87"/>
    <s v="02/017"/>
    <s v="EAGLE CI"/>
    <x v="1"/>
    <s v="Cote d'Ivoire"/>
  </r>
  <r>
    <x v="15"/>
    <s v="Mision02: transport  local "/>
    <s v="Local Transport"/>
    <s v="Investigation"/>
    <n v="2000"/>
    <n v="3.6251586006887799"/>
    <n v="551.70000000000005"/>
    <s v="E87"/>
    <s v="02/017"/>
    <s v="EAGLE CI"/>
    <x v="1"/>
    <s v="Cote d'Ivoire"/>
  </r>
  <r>
    <x v="15"/>
    <s v="Mision02:Achat de nourriture pour cible"/>
    <s v="Trust Building"/>
    <s v="Investigation"/>
    <n v="3000"/>
    <n v="5.4377379010331701"/>
    <n v="551.70000000000005"/>
    <s v="E87"/>
    <s v="02/017"/>
    <s v="EAGLE CI"/>
    <x v="1"/>
    <s v="Cote d'Ivoire"/>
  </r>
  <r>
    <x v="16"/>
    <s v="Mission:2 Hotel-Gare"/>
    <s v="Local Transport"/>
    <s v="Investigation"/>
    <n v="500"/>
    <n v="0.90628965017219498"/>
    <n v="551.70000000000005"/>
    <s v="E04"/>
    <s v="02/015"/>
    <s v="EAGLE CI"/>
    <x v="1"/>
    <s v="Cote d'Ivoire"/>
  </r>
  <r>
    <x v="16"/>
    <s v="Mission:2 Daoukro-Takimassou"/>
    <s v="Local Transport"/>
    <s v="Investigation"/>
    <n v="4000"/>
    <n v="7.2503172013775599"/>
    <n v="551.70000000000005"/>
    <s v="E04"/>
    <s v="02/015"/>
    <s v="EAGLE CI"/>
    <x v="1"/>
    <s v="Cote d'Ivoire"/>
  </r>
  <r>
    <x v="16"/>
    <s v="Mission:2 Katimanssou-Samanza(moto)"/>
    <s v="Local Transport"/>
    <s v="Investigation"/>
    <n v="3000"/>
    <n v="5.4377379010331701"/>
    <n v="551.70000000000005"/>
    <s v="E04"/>
    <s v="02/015"/>
    <s v="EAGLE CI"/>
    <x v="1"/>
    <s v="Cote d'Ivoire"/>
  </r>
  <r>
    <x v="16"/>
    <s v="Mission:2 Samaza-Ouelle"/>
    <s v="Local Transport"/>
    <s v="Investigation"/>
    <n v="3000"/>
    <n v="5.4377379010331701"/>
    <n v="551.70000000000005"/>
    <s v="E04"/>
    <s v="02/015"/>
    <s v="EAGLE CI"/>
    <x v="1"/>
    <s v="Cote d'Ivoire"/>
  </r>
  <r>
    <x v="16"/>
    <s v="Mission:2 Achat conso(nourriture et boissons)"/>
    <s v="Trust Building"/>
    <s v="Investigation"/>
    <n v="5000"/>
    <n v="9.0628965017219496"/>
    <n v="551.70000000000005"/>
    <s v="E04"/>
    <s v="02/015"/>
    <s v="EAGLE CI"/>
    <x v="1"/>
    <s v="Cote d'Ivoire"/>
  </r>
  <r>
    <x v="16"/>
    <s v="Mission:2 Frais carburant(moto)"/>
    <s v="Local Transport"/>
    <s v="Investigation"/>
    <n v="10000"/>
    <n v="18.125793003443899"/>
    <n v="551.70000000000005"/>
    <s v="E04"/>
    <s v="02/015"/>
    <s v="EAGLE CI"/>
    <x v="1"/>
    <s v="Cote d'Ivoire"/>
  </r>
  <r>
    <x v="16"/>
    <s v="Mission:2 Ouellé-Daoukro"/>
    <s v="Local Transport"/>
    <s v="Investigation"/>
    <n v="2000"/>
    <n v="3.6251586006887799"/>
    <n v="551.70000000000005"/>
    <s v="E04"/>
    <s v="02/015"/>
    <s v="EAGLE CI"/>
    <x v="1"/>
    <s v="Cote d'Ivoire"/>
  </r>
  <r>
    <x v="16"/>
    <s v="Mission:2 Gare-Hotel(course)"/>
    <s v="Local Transport"/>
    <s v="Investigation"/>
    <n v="1000"/>
    <n v="1.81257930034439"/>
    <n v="551.70000000000005"/>
    <s v="E04"/>
    <s v="02/015"/>
    <s v="EAGLE CI"/>
    <x v="1"/>
    <s v="Cote d'Ivoire"/>
  </r>
  <r>
    <x v="16"/>
    <s v="Mission:2 Hotel"/>
    <s v="Travel Subsistence "/>
    <s v="Investigation"/>
    <n v="13000"/>
    <n v="23.563530904477069"/>
    <n v="551.70000000000005"/>
    <s v="E04"/>
    <s v="02/015"/>
    <s v="EAGLE CI"/>
    <x v="1"/>
    <s v="Cote d'Ivoire"/>
  </r>
  <r>
    <x v="16"/>
    <s v="Mission:2 Nourriture "/>
    <s v="Travel Subsistence "/>
    <s v="Investigation"/>
    <n v="5000"/>
    <n v="9.0628965017219496"/>
    <n v="551.70000000000005"/>
    <s v="E04"/>
    <s v="02/015"/>
    <s v="EAGLE CI"/>
    <x v="1"/>
    <s v="Cote d'Ivoire"/>
  </r>
  <r>
    <x v="16"/>
    <s v="Mission:2 Hotel-Resto "/>
    <s v="Local Transport"/>
    <s v="Investigation"/>
    <n v="500"/>
    <n v="0.90628965017219498"/>
    <n v="551.70000000000005"/>
    <s v="E04"/>
    <s v="02/015"/>
    <s v="EAGLE CI"/>
    <x v="1"/>
    <s v="Cote d'Ivoire"/>
  </r>
  <r>
    <x v="16"/>
    <s v="Mission:2 Resto-Hotel "/>
    <s v="Local Transport"/>
    <s v="Investigation"/>
    <n v="500"/>
    <n v="0.90628965017219498"/>
    <n v="551.70000000000005"/>
    <s v="E04"/>
    <s v="02/015"/>
    <s v="EAGLE CI"/>
    <x v="1"/>
    <s v="Cote d'Ivoire"/>
  </r>
  <r>
    <x v="16"/>
    <s v="Mission 3 : hotel - Chez booba"/>
    <s v="Local Transport"/>
    <s v="Investigation"/>
    <n v="300"/>
    <n v="0.54377379010331695"/>
    <n v="551.70000000000005"/>
    <s v="E15"/>
    <s v="02/016"/>
    <s v="EAGLE CI"/>
    <x v="1"/>
    <s v="Cote d'Ivoire"/>
  </r>
  <r>
    <x v="16"/>
    <s v="Mission 3 : Chez booba - hotel"/>
    <s v="Local Transport"/>
    <s v="Investigation"/>
    <n v="300"/>
    <n v="0.54377379010331695"/>
    <n v="551.70000000000005"/>
    <s v="E15"/>
    <s v="02/016"/>
    <s v="EAGLE CI"/>
    <x v="1"/>
    <s v="Cote d'Ivoire"/>
  </r>
  <r>
    <x v="16"/>
    <s v="Mission 3 : hotel - Chez booba"/>
    <s v="Local Transport"/>
    <s v="Investigation"/>
    <n v="300"/>
    <n v="0.54377379010331695"/>
    <n v="551.70000000000005"/>
    <s v="E15"/>
    <s v="02/016"/>
    <s v="EAGLE CI"/>
    <x v="1"/>
    <s v="Cote d'Ivoire"/>
  </r>
  <r>
    <x v="16"/>
    <s v="Mission 3 : Chez booba - hotel"/>
    <s v="Local Transport"/>
    <s v="Investigation"/>
    <n v="300"/>
    <n v="0.54377379010331695"/>
    <n v="551.70000000000005"/>
    <s v="E15"/>
    <s v="02/016"/>
    <s v="EAGLE CI"/>
    <x v="1"/>
    <s v="Cote d'Ivoire"/>
  </r>
  <r>
    <x v="16"/>
    <s v="Mission 3 : hotel - restaurant"/>
    <s v="Local Transport"/>
    <s v="Investigation"/>
    <n v="500"/>
    <n v="0.90628965017219498"/>
    <n v="551.70000000000005"/>
    <s v="E15"/>
    <s v="02/016"/>
    <s v="EAGLE CI"/>
    <x v="1"/>
    <s v="Cote d'Ivoire"/>
  </r>
  <r>
    <x v="16"/>
    <s v="Mission 3 : restaurant - hotel"/>
    <s v="Local Transport"/>
    <s v="Investigation"/>
    <n v="500"/>
    <n v="0.90628965017219498"/>
    <n v="551.70000000000005"/>
    <s v="E15"/>
    <s v="02/016"/>
    <s v="EAGLE CI"/>
    <x v="1"/>
    <s v="Cote d'Ivoire"/>
  </r>
  <r>
    <x v="16"/>
    <s v="Mission 3 : hotel"/>
    <s v="Travel Subsistence "/>
    <s v="Investigation"/>
    <n v="13000"/>
    <n v="23.563530904477069"/>
    <n v="551.70000000000005"/>
    <s v="E15"/>
    <s v="02/016"/>
    <s v="EAGLE CI"/>
    <x v="1"/>
    <s v="Cote d'Ivoire"/>
  </r>
  <r>
    <x v="16"/>
    <s v="Mission 3 : nourriture"/>
    <s v="Travel Subsistence "/>
    <s v="Investigation"/>
    <n v="5000"/>
    <n v="9.0628965017219496"/>
    <n v="551.70000000000005"/>
    <s v="E15"/>
    <s v="02/016"/>
    <s v="EAGLE CI"/>
    <x v="1"/>
    <s v="Cote d'Ivoire"/>
  </r>
  <r>
    <x v="16"/>
    <s v="Mission 3 : Achat de boissons pour cible"/>
    <s v="Trust Building"/>
    <s v="Investigation"/>
    <n v="5000"/>
    <n v="9.0628965017219496"/>
    <n v="551.70000000000005"/>
    <s v="E15"/>
    <s v="02/016"/>
    <s v="EAGLE CI"/>
    <x v="1"/>
    <s v="Cote d'Ivoire"/>
  </r>
  <r>
    <x v="16"/>
    <s v="Mission 3 : transport "/>
    <s v="Local Transport"/>
    <s v="Investigation"/>
    <n v="3500"/>
    <n v="6.3440275512053645"/>
    <n v="551.70000000000005"/>
    <s v="E15"/>
    <s v="02/016"/>
    <s v="EAGLE CI"/>
    <x v="1"/>
    <s v="Cote d'Ivoire"/>
  </r>
  <r>
    <x v="16"/>
    <s v="Mission 3:nourriture"/>
    <s v="Travel Subsistence "/>
    <s v="Investigation"/>
    <n v="5000"/>
    <n v="9.0628965017219496"/>
    <n v="551.70000000000005"/>
    <s v="E77"/>
    <s v="02/018"/>
    <s v="EAGLE CI"/>
    <x v="1"/>
    <s v="Cote d'Ivoire"/>
  </r>
  <r>
    <x v="16"/>
    <s v="Mission 3:hotel-gare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Hotel"/>
    <s v="Travel Subsistence "/>
    <s v="Investigation"/>
    <n v="13000"/>
    <n v="23.563530904477069"/>
    <n v="551.70000000000005"/>
    <s v="E77"/>
    <s v="02/018"/>
    <s v="EAGLE CI"/>
    <x v="1"/>
    <s v="Cote d'Ivoire"/>
  </r>
  <r>
    <x v="16"/>
    <s v="Mission 3:gare sp-grand bereby"/>
    <s v="Local Transport"/>
    <s v="Investigation"/>
    <n v="2000"/>
    <n v="3.6251586006887799"/>
    <n v="551.70000000000005"/>
    <s v="E77"/>
    <s v="02/018"/>
    <s v="EAGLE CI"/>
    <x v="1"/>
    <s v="Cote d'Ivoire"/>
  </r>
  <r>
    <x v="16"/>
    <s v="Mission 3:gare-rond point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rond point-gare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gare-agni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agni-tabou"/>
    <s v="Local Transport"/>
    <s v="Investigation"/>
    <n v="1500"/>
    <n v="2.7188689505165851"/>
    <n v="551.70000000000005"/>
    <s v="E77"/>
    <s v="02/018"/>
    <s v="EAGLE CI"/>
    <x v="1"/>
    <s v="Cote d'Ivoire"/>
  </r>
  <r>
    <x v="16"/>
    <s v="Mission 3:gare-hotel"/>
    <s v="Local Transport"/>
    <s v="Investigation"/>
    <n v="300"/>
    <n v="0.54377379010331695"/>
    <n v="551.70000000000005"/>
    <s v="E77"/>
    <s v="02/018"/>
    <s v="EAGLE CI"/>
    <x v="1"/>
    <s v="Cote d'Ivoire"/>
  </r>
  <r>
    <x v="16"/>
    <s v="Mission 3:hotel-zouglou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zouglou-resto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sion 3:resto-hotel"/>
    <s v="Local Transport"/>
    <s v="Investigation"/>
    <n v="500"/>
    <n v="0.90628965017219498"/>
    <n v="551.70000000000005"/>
    <s v="E77"/>
    <s v="02/018"/>
    <s v="EAGLE CI"/>
    <x v="1"/>
    <s v="Cote d'Ivoire"/>
  </r>
  <r>
    <x v="16"/>
    <s v="Mision02:bouake -katiola"/>
    <s v="Local Transport"/>
    <s v="Investigation"/>
    <n v="3000"/>
    <n v="5.4377379010331701"/>
    <n v="551.70000000000005"/>
    <s v="E87"/>
    <s v="02/017"/>
    <s v="EAGLE CI"/>
    <x v="1"/>
    <s v="Cote d'Ivoire"/>
  </r>
  <r>
    <x v="16"/>
    <s v="Mision02:Nourriture"/>
    <s v="Travel Subsistence "/>
    <s v="Investigation"/>
    <n v="5000"/>
    <n v="9.0628965017219496"/>
    <n v="551.70000000000005"/>
    <s v="E87"/>
    <s v="02/017"/>
    <s v="EAGLE CI"/>
    <x v="1"/>
    <s v="Cote d'Ivoire"/>
  </r>
  <r>
    <x v="16"/>
    <s v="Mision02:Achat de nourriture pour cible"/>
    <s v="Trust Building"/>
    <s v="Investigation"/>
    <n v="5000"/>
    <n v="9.0628965017219496"/>
    <n v="551.70000000000005"/>
    <s v="E87"/>
    <s v="02/017"/>
    <s v="EAGLE CI"/>
    <x v="1"/>
    <s v="Cote d'Ivoire"/>
  </r>
  <r>
    <x v="16"/>
    <s v="Mision02:katiola -bouake"/>
    <s v="Intercity Transport"/>
    <s v="Investigation"/>
    <n v="3000"/>
    <n v="5.4377379010331701"/>
    <n v="551.70000000000005"/>
    <s v="E87"/>
    <s v="02/017"/>
    <s v="EAGLE CI"/>
    <x v="1"/>
    <s v="Cote d'Ivoire"/>
  </r>
  <r>
    <x v="16"/>
    <s v="Mission 02 : Hotel"/>
    <s v="Travel Subsistence "/>
    <s v="Investigation"/>
    <n v="13000"/>
    <n v="23.563530904477069"/>
    <n v="551.70000000000005"/>
    <s v="E87"/>
    <s v="02/017"/>
    <s v="EAGLE CI"/>
    <x v="1"/>
    <s v="Cote d'Ivoire"/>
  </r>
  <r>
    <x v="16"/>
    <s v="Mision02:transport Local"/>
    <s v="Local Transport"/>
    <s v="Investigation"/>
    <n v="2000"/>
    <n v="3.6251586006887799"/>
    <n v="551.70000000000005"/>
    <s v="E87"/>
    <s v="02/017"/>
    <s v="EAGLE CI"/>
    <x v="1"/>
    <s v="Cote d'Ivoire"/>
  </r>
  <r>
    <x v="17"/>
    <s v="Mission:2 Hotel-Gare"/>
    <s v="Local Transport"/>
    <s v="Investigation"/>
    <n v="500"/>
    <n v="0.90628965017219498"/>
    <n v="551.70000000000005"/>
    <s v="E04"/>
    <s v="02/015"/>
    <s v="EAGLE CI"/>
    <x v="1"/>
    <s v="Cote d'Ivoire"/>
  </r>
  <r>
    <x v="17"/>
    <s v="Mission:2 Daoukro-Abj"/>
    <s v="Intercity Transport"/>
    <s v="Investigation"/>
    <n v="4000"/>
    <n v="7.2503172013775599"/>
    <n v="551.70000000000005"/>
    <s v="E04"/>
    <s v="02/015"/>
    <s v="EAGLE CI"/>
    <x v="1"/>
    <s v="Cote d'Ivoire"/>
  </r>
  <r>
    <x v="17"/>
    <s v="Mission:2 Nourriture "/>
    <s v="Travel Subsistence "/>
    <s v="Investigation"/>
    <n v="5000"/>
    <n v="9.0628965017219496"/>
    <n v="551.70000000000005"/>
    <s v="E04"/>
    <s v="02/015"/>
    <s v="EAGLE CI"/>
    <x v="1"/>
    <s v="Cote d'Ivoire"/>
  </r>
  <r>
    <x v="17"/>
    <s v="Mission:2 Abj Anyama-Domicile "/>
    <s v="Local Transport"/>
    <s v="Investigation"/>
    <n v="6000"/>
    <n v="10.87547580206634"/>
    <n v="551.70000000000005"/>
    <s v="E04"/>
    <s v="02/015"/>
    <s v="EAGLE CI"/>
    <x v="1"/>
    <s v="Cote d'Ivoire"/>
  </r>
  <r>
    <x v="17"/>
    <s v="Mission 3 : hotel -gare"/>
    <s v="Local Transport"/>
    <s v="Investigation"/>
    <n v="1000"/>
    <n v="1.81257930034439"/>
    <n v="551.70000000000005"/>
    <s v="E15"/>
    <s v="02/016"/>
    <s v="EAGLE CI"/>
    <x v="1"/>
    <s v="Cote d'Ivoire"/>
  </r>
  <r>
    <x v="17"/>
    <s v="Mission 3 : Toulepleu - Abidjan"/>
    <s v="Local Transport"/>
    <s v="Investigation"/>
    <n v="10000"/>
    <n v="18.125793003443899"/>
    <n v="551.70000000000005"/>
    <s v="E15"/>
    <s v="02/016"/>
    <s v="EAGLE CI"/>
    <x v="1"/>
    <s v="Cote d'Ivoire"/>
  </r>
  <r>
    <x v="17"/>
    <s v="Mission 3 : Yopougon - domicile"/>
    <s v="Local Transport"/>
    <s v="Investigation"/>
    <n v="8000"/>
    <n v="14.50063440275512"/>
    <n v="551.70000000000005"/>
    <s v="E15"/>
    <s v="02/016"/>
    <s v="EAGLE CI"/>
    <x v="1"/>
    <s v="Cote d'Ivoire"/>
  </r>
  <r>
    <x v="17"/>
    <s v="Mission 3 : nourriture"/>
    <s v="Travel Subsistence "/>
    <s v="Investigation"/>
    <n v="5000"/>
    <n v="9.0628965017219496"/>
    <n v="551.70000000000005"/>
    <s v="E15"/>
    <s v="02/016"/>
    <s v="EAGLE CI"/>
    <x v="1"/>
    <s v="Cote d'Ivoire"/>
  </r>
  <r>
    <x v="17"/>
    <s v="Mission 3:hotel-gare tahi 2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Hotel"/>
    <s v="Travel Subsistence "/>
    <s v="Investigation"/>
    <n v="13000"/>
    <n v="23.563530904477069"/>
    <n v="551.70000000000005"/>
    <s v="E77"/>
    <s v="02/018"/>
    <s v="EAGLE CI"/>
    <x v="1"/>
    <s v="Cote d'Ivoire"/>
  </r>
  <r>
    <x v="17"/>
    <s v="Mission 3:nourriture"/>
    <s v="Travel Subsistence "/>
    <s v="Investigation"/>
    <n v="5000"/>
    <n v="9.0628965017219496"/>
    <n v="551.70000000000005"/>
    <s v="E77"/>
    <s v="02/018"/>
    <s v="EAGLE CI"/>
    <x v="1"/>
    <s v="Cote d'Ivoire"/>
  </r>
  <r>
    <x v="17"/>
    <s v="Mission 3:gare tahi 2-tahi 2"/>
    <s v="Local Transport"/>
    <s v="Investigation"/>
    <n v="2000"/>
    <n v="3.6251586006887799"/>
    <n v="551.70000000000005"/>
    <s v="E77"/>
    <s v="02/018"/>
    <s v="EAGLE CI"/>
    <x v="1"/>
    <s v="Cote d'Ivoire"/>
  </r>
  <r>
    <x v="17"/>
    <s v="Mission 3:tahi 2-tabou"/>
    <s v="Local Transport"/>
    <s v="Investigation"/>
    <n v="2000"/>
    <n v="3.6251586006887799"/>
    <n v="551.70000000000005"/>
    <s v="E77"/>
    <s v="02/018"/>
    <s v="EAGLE CI"/>
    <x v="1"/>
    <s v="Cote d'Ivoire"/>
  </r>
  <r>
    <x v="17"/>
    <s v="Mission 3:tahi 2-hotel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hotel-zouglou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zouglou-plage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plage-hotel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hotel-resto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sion 3:resto-hotel"/>
    <s v="Local Transport"/>
    <s v="Investigation"/>
    <n v="500"/>
    <n v="0.90628965017219498"/>
    <n v="551.70000000000005"/>
    <s v="E77"/>
    <s v="02/018"/>
    <s v="EAGLE CI"/>
    <x v="1"/>
    <s v="Cote d'Ivoire"/>
  </r>
  <r>
    <x v="17"/>
    <s v="Mision02: gare - hotel"/>
    <s v="Local Transport"/>
    <s v="Investigation"/>
    <n v="1000"/>
    <n v="1.81257930034439"/>
    <n v="551.70000000000005"/>
    <s v="E87"/>
    <s v="02/017"/>
    <s v="EAGLE CI"/>
    <x v="1"/>
    <s v="Cote d'Ivoire"/>
  </r>
  <r>
    <x v="17"/>
    <s v="Mision02:nourriture"/>
    <s v="Travel Subsistence "/>
    <s v="Investigation"/>
    <n v="5000"/>
    <n v="9.0628965017219496"/>
    <n v="551.70000000000005"/>
    <s v="E87"/>
    <s v="02/017"/>
    <s v="EAGLE CI"/>
    <x v="1"/>
    <s v="Cote d'Ivoire"/>
  </r>
  <r>
    <x v="17"/>
    <s v="Mision02:Bouake -abidjan"/>
    <s v="Intercity Transport"/>
    <s v="Investigation"/>
    <n v="7000"/>
    <n v="12.688055102410729"/>
    <n v="551.70000000000005"/>
    <s v="E87"/>
    <s v="02/017"/>
    <s v="EAGLE CI"/>
    <x v="1"/>
    <s v="Cote d'Ivoire"/>
  </r>
  <r>
    <x v="17"/>
    <s v="Mision02:gare -domicle "/>
    <s v="Local Transport"/>
    <s v="Investigation"/>
    <n v="6000"/>
    <n v="10.87547580206634"/>
    <n v="551.70000000000005"/>
    <s v="E87"/>
    <s v="02/017"/>
    <s v="EAGLE CI"/>
    <x v="1"/>
    <s v="Cote d'Ivoire"/>
  </r>
  <r>
    <x v="18"/>
    <s v="Mission 3:Nourriture"/>
    <s v="Travel Subsistence "/>
    <s v="Investigation"/>
    <n v="5000"/>
    <n v="9.0628965017219496"/>
    <n v="551.70000000000005"/>
    <s v="E77"/>
    <s v="02/018"/>
    <s v="EAGLE CI"/>
    <x v="1"/>
    <s v="Cote d'Ivoire"/>
  </r>
  <r>
    <x v="18"/>
    <s v="Mission 3:hotel"/>
    <s v="Travel Subsistence "/>
    <s v="Investigation"/>
    <n v="5000"/>
    <n v="9.0628965017219496"/>
    <n v="551.70000000000005"/>
    <s v="E77"/>
    <s v="02/018"/>
    <s v="EAGLE CI"/>
    <x v="1"/>
    <s v="Cote d'Ivoire"/>
  </r>
  <r>
    <x v="18"/>
    <s v="Mission 3:gare tabou-abidjan"/>
    <s v="Intercity Transport"/>
    <s v="Investigation"/>
    <n v="7500"/>
    <n v="13.594344752582924"/>
    <n v="551.70000000000005"/>
    <s v="E77"/>
    <s v="02/018"/>
    <s v="EAGLE CI"/>
    <x v="1"/>
    <s v="Cote d'Ivoire"/>
  </r>
  <r>
    <x v="18"/>
    <s v="Mission 3:adjame-domicile"/>
    <s v="Local Transport"/>
    <s v="Investigation"/>
    <n v="5000"/>
    <n v="9.0628965017219496"/>
    <n v="551.70000000000005"/>
    <s v="E77"/>
    <s v="02/018"/>
    <s v="EAGLE CI"/>
    <x v="1"/>
    <s v="Cote d'Ivoire"/>
  </r>
  <r>
    <x v="18"/>
    <s v="Mission 3:Achat de nourriture et boisson pour cible"/>
    <s v="Trust Building"/>
    <s v="Investigation"/>
    <n v="11000"/>
    <n v="19.938372303788288"/>
    <n v="551.70000000000005"/>
    <s v="E77"/>
    <s v="02/018"/>
    <s v="EAGLE CI"/>
    <x v="1"/>
    <s v="Cote d'Ivoire"/>
  </r>
  <r>
    <x v="19"/>
    <s v="Mission 4 : hotel"/>
    <s v="Travel Subsistence "/>
    <s v="Investigation"/>
    <n v="13000"/>
    <n v="23.563530904477069"/>
    <n v="551.70000000000005"/>
    <s v="E15"/>
    <s v="02/028"/>
    <s v="EAGLE CI"/>
    <x v="1"/>
    <s v="Cote d'Ivoire"/>
  </r>
  <r>
    <x v="20"/>
    <s v="Achat de carte de recharge Facture n°OCI-ABMALL.008.004806"/>
    <s v="Telephone"/>
    <s v="Office"/>
    <n v="10000"/>
    <n v="18.125793003443899"/>
    <n v="551.70000000000005"/>
    <s v="Annick"/>
    <s v="02/023"/>
    <s v="EAGLE CI"/>
    <x v="0"/>
    <s v="Cote d'Ivoire"/>
  </r>
  <r>
    <x v="20"/>
    <s v="Achat de carte de recharge Facture n°OCI-ABMALL.008.004806"/>
    <s v="Telephone"/>
    <s v="Management"/>
    <n v="20000"/>
    <n v="36.251586006887798"/>
    <n v="551.70000000000005"/>
    <s v="Jean Jacques"/>
    <s v="02/023"/>
    <s v="EAGLE CI"/>
    <x v="0"/>
    <s v="Cote d'Ivoire"/>
  </r>
  <r>
    <x v="20"/>
    <s v="Achat de carte de recharge Facture n°OCI-ABMALL.008.004806"/>
    <s v="Telephone"/>
    <s v="Investigation"/>
    <n v="10000"/>
    <n v="18.125793003443899"/>
    <n v="551.70000000000005"/>
    <s v="E04"/>
    <s v="02/023"/>
    <s v="EAGLE CI"/>
    <x v="1"/>
    <s v="Cote d'Ivoire"/>
  </r>
  <r>
    <x v="20"/>
    <s v="Achat de carte de recharge Facture n°OCI-ABMALL.008.004806"/>
    <s v="Telephone"/>
    <s v="Legal"/>
    <n v="10000"/>
    <n v="18.125793003443899"/>
    <n v="551.70000000000005"/>
    <s v="Roxane"/>
    <s v="02/023"/>
    <s v="EAGLE CI"/>
    <x v="0"/>
    <s v="Cote d'Ivoire"/>
  </r>
  <r>
    <x v="20"/>
    <s v="Reglement internet bureau Facture n°OCI-ABMALL.003.005090"/>
    <s v="Internet"/>
    <s v="Office"/>
    <n v="25000"/>
    <n v="45.31448250860975"/>
    <n v="551.70000000000005"/>
    <s v="Agnes"/>
    <s v="02/024"/>
    <s v="EAGLE CI"/>
    <x v="0"/>
    <s v="Cote d'Ivoire"/>
  </r>
  <r>
    <x v="20"/>
    <s v="Bureau- WCF"/>
    <s v="Local Transport"/>
    <s v="Office"/>
    <n v="3000"/>
    <n v="5.4377379010331701"/>
    <n v="551.70000000000005"/>
    <s v="Agnes"/>
    <s v="02/025"/>
    <s v="EAGLE CI"/>
    <x v="0"/>
    <s v="Cote d'Ivoire"/>
  </r>
  <r>
    <x v="20"/>
    <s v="WCF-Banque "/>
    <s v="Local Transport"/>
    <s v="Office"/>
    <n v="5000"/>
    <n v="9.0628965017219496"/>
    <n v="551.70000000000005"/>
    <s v="Agnes"/>
    <s v="02/025"/>
    <s v="EAGLE CI"/>
    <x v="0"/>
    <s v="Cote d'Ivoire"/>
  </r>
  <r>
    <x v="20"/>
    <s v="Banque- Agence Orange "/>
    <s v="Local Transport"/>
    <s v="Office"/>
    <n v="5000"/>
    <n v="9.0628965017219496"/>
    <n v="551.70000000000005"/>
    <s v="Agnes"/>
    <s v="02/025"/>
    <s v="EAGLE CI"/>
    <x v="0"/>
    <s v="Cote d'Ivoire"/>
  </r>
  <r>
    <x v="20"/>
    <s v="Agence Orange - Bureau"/>
    <s v="Local Transport"/>
    <s v="Office"/>
    <n v="1000"/>
    <n v="1.81257930034439"/>
    <n v="551.70000000000005"/>
    <s v="Agnes"/>
    <s v="02/025"/>
    <s v="EAGLE CI"/>
    <x v="0"/>
    <s v="Cote d'Ivoire"/>
  </r>
  <r>
    <x v="20"/>
    <s v="Achat de carte de recharge Facture n°OCI-ABMALL.008.004806"/>
    <s v="Telephone"/>
    <s v="Office"/>
    <n v="10000"/>
    <n v="18.125793003443899"/>
    <n v="551.70000000000005"/>
    <s v="Agnes"/>
    <s v="02/023"/>
    <s v="EAGLE CI"/>
    <x v="0"/>
    <s v="Cote d'Ivoire"/>
  </r>
  <r>
    <x v="20"/>
    <s v="Achat de carte de recharge Facture n°OCI-ABMALL.008.004806"/>
    <s v="Telephone"/>
    <s v="Investigation"/>
    <n v="10000"/>
    <n v="18.125793003443899"/>
    <n v="551.70000000000005"/>
    <s v="E15"/>
    <s v="02/023"/>
    <s v="EAGLE CI"/>
    <x v="1"/>
    <s v="Cote d'Ivoire"/>
  </r>
  <r>
    <x v="20"/>
    <s v="Achat de carte de recharge Facture n°OCI-ABMALL.008.004806"/>
    <s v="Telephone"/>
    <s v="Investigation"/>
    <n v="10000"/>
    <n v="18.125793003443899"/>
    <n v="551.70000000000005"/>
    <s v="E77"/>
    <s v="02/023"/>
    <s v="EAGLE CI"/>
    <x v="1"/>
    <s v="Cote d'Ivoire"/>
  </r>
  <r>
    <x v="20"/>
    <s v="Achat de carte de recharge Facture n°OCI-ABMALL.008.004806"/>
    <s v="Telephone"/>
    <s v="Investigation"/>
    <n v="10000"/>
    <n v="18.125793003443899"/>
    <n v="551.70000000000005"/>
    <s v="E87"/>
    <s v="02/023"/>
    <s v="EAGLE CI"/>
    <x v="1"/>
    <s v="Cote d'Ivoire"/>
  </r>
  <r>
    <x v="20"/>
    <s v="Achat de carte de recharge Facture n°OCI-ABMALL.008.004806"/>
    <s v="Telephone"/>
    <s v="Media"/>
    <n v="10000"/>
    <n v="18.125793003443899"/>
    <n v="551.70000000000005"/>
    <s v="Maxime"/>
    <s v="02/023"/>
    <s v="EAGLE CI"/>
    <x v="0"/>
    <s v="Cote d'Ivoire"/>
  </r>
  <r>
    <x v="21"/>
    <s v="Mission:3 Domicile-Treichville"/>
    <s v="Local Transport"/>
    <s v="Investigation"/>
    <n v="5000"/>
    <n v="9.0628965017219496"/>
    <n v="551.70000000000005"/>
    <s v="E04"/>
    <s v="02/026"/>
    <s v="EAGLE CI"/>
    <x v="1"/>
    <s v="Cote d'Ivoire"/>
  </r>
  <r>
    <x v="21"/>
    <s v="Mission:3 Treichville-Siporex"/>
    <s v="Local Transport"/>
    <s v="Investigation"/>
    <n v="5000"/>
    <n v="9.0628965017219496"/>
    <n v="551.70000000000005"/>
    <s v="E04"/>
    <s v="02/026"/>
    <s v="EAGLE CI"/>
    <x v="1"/>
    <s v="Cote d'Ivoire"/>
  </r>
  <r>
    <x v="21"/>
    <s v="Mission:3 Frais transport(cible)"/>
    <s v="Local Transport"/>
    <s v="Investigation"/>
    <n v="10000"/>
    <n v="18.125793003443899"/>
    <n v="551.70000000000005"/>
    <s v="E04"/>
    <s v="02/026"/>
    <s v="EAGLE CI"/>
    <x v="1"/>
    <s v="Cote d'Ivoire"/>
  </r>
  <r>
    <x v="21"/>
    <s v="Mission:3 Achat conso cible(boissons et Nourriture)"/>
    <s v="Trust Building"/>
    <s v="Investigation"/>
    <n v="12000"/>
    <n v="21.75095160413268"/>
    <n v="551.70000000000005"/>
    <s v="E04"/>
    <s v="02/026"/>
    <s v="EAGLE CI"/>
    <x v="1"/>
    <s v="Cote d'Ivoire"/>
  </r>
  <r>
    <x v="21"/>
    <s v="Achat de 4 Balances ( 4 X 800"/>
    <s v="Equipment"/>
    <s v="Investigation"/>
    <n v="32000"/>
    <n v="58.002537611020479"/>
    <n v="551.70000000000005"/>
    <s v="E04"/>
    <s v="02/032"/>
    <s v="EAGLE CI"/>
    <x v="1"/>
    <s v="Cote d'Ivoire"/>
  </r>
  <r>
    <x v="21"/>
    <s v="Achat de power Bank"/>
    <s v="Equipment"/>
    <s v="Investigation"/>
    <n v="15000"/>
    <n v="27.188689505165847"/>
    <n v="551.70000000000005"/>
    <s v="E04"/>
    <s v="02/032"/>
    <s v="EAGLE CI"/>
    <x v="1"/>
    <s v="Cote d'Ivoire"/>
  </r>
  <r>
    <x v="21"/>
    <s v="Mission 4 : Bingerville - gare"/>
    <s v="Local Transport"/>
    <s v="Investigation"/>
    <n v="8000"/>
    <n v="14.50063440275512"/>
    <n v="551.70000000000005"/>
    <s v="E15"/>
    <s v="02/028"/>
    <s v="EAGLE CI"/>
    <x v="1"/>
    <s v="Cote d'Ivoire"/>
  </r>
  <r>
    <x v="21"/>
    <s v="Mission 4 : Abidjan -Bouaké"/>
    <s v="Intercity Transport"/>
    <s v="Investigation"/>
    <n v="6600"/>
    <n v="11.963023382272974"/>
    <n v="551.70000000000005"/>
    <s v="E15"/>
    <s v="02/028"/>
    <s v="EAGLE CI"/>
    <x v="1"/>
    <s v="Cote d'Ivoire"/>
  </r>
  <r>
    <x v="21"/>
    <s v="Mission 4 : gare - hotel"/>
    <s v="Local Transport"/>
    <s v="Investigation"/>
    <n v="500"/>
    <n v="0.90628965017219498"/>
    <n v="551.70000000000005"/>
    <s v="E15"/>
    <s v="02/028"/>
    <s v="EAGLE CI"/>
    <x v="1"/>
    <s v="Cote d'Ivoire"/>
  </r>
  <r>
    <x v="21"/>
    <s v="Mission 4 : hotel - restaurant"/>
    <s v="Local Transport"/>
    <s v="Investigation"/>
    <n v="300"/>
    <n v="0.54377379010331695"/>
    <n v="551.70000000000005"/>
    <s v="E15"/>
    <s v="02/028"/>
    <s v="EAGLE CI"/>
    <x v="1"/>
    <s v="Cote d'Ivoire"/>
  </r>
  <r>
    <x v="21"/>
    <s v="Mission 4 : restaurant - hotel"/>
    <s v="Local Transport"/>
    <s v="Investigation"/>
    <n v="300"/>
    <n v="0.54377379010331695"/>
    <n v="551.70000000000005"/>
    <s v="E15"/>
    <s v="02/028"/>
    <s v="EAGLE CI"/>
    <x v="1"/>
    <s v="Cote d'Ivoire"/>
  </r>
  <r>
    <x v="21"/>
    <s v="Mission 4 : hotel"/>
    <s v="Travel Subsistence "/>
    <s v="Investigation"/>
    <n v="13000"/>
    <n v="23.563530904477069"/>
    <n v="551.70000000000005"/>
    <s v="E15"/>
    <s v="02/028"/>
    <s v="EAGLE CI"/>
    <x v="1"/>
    <s v="Cote d'Ivoire"/>
  </r>
  <r>
    <x v="21"/>
    <s v="Mission 4:Domicile-adjame"/>
    <s v="Local Transport"/>
    <s v="Investigation"/>
    <n v="5000"/>
    <n v="9.0628965017219496"/>
    <n v="551.70000000000005"/>
    <s v="E77"/>
    <s v="02/030"/>
    <s v="EAGLE CI"/>
    <x v="1"/>
    <s v="Cote d'Ivoire"/>
  </r>
  <r>
    <x v="21"/>
    <s v="Mission 4:nourriture"/>
    <s v="Travel Subsistence "/>
    <s v="Investigation"/>
    <n v="5000"/>
    <n v="9.0628965017219496"/>
    <n v="551.70000000000005"/>
    <s v="E77"/>
    <s v="02/030"/>
    <s v="EAGLE CI"/>
    <x v="1"/>
    <s v="Cote d'Ivoire"/>
  </r>
  <r>
    <x v="21"/>
    <s v="Mission 4:hotel"/>
    <s v="Travel Subsistence "/>
    <s v="Investigation"/>
    <n v="39000"/>
    <n v="70.690592713431201"/>
    <n v="551.70000000000005"/>
    <s v="E77"/>
    <s v="02/030"/>
    <s v="EAGLE CI"/>
    <x v="1"/>
    <s v="Cote d'Ivoire"/>
  </r>
  <r>
    <x v="21"/>
    <s v="Mission 4:adjame-grand lahou"/>
    <s v="Local Transport"/>
    <s v="Investigation"/>
    <n v="2000"/>
    <n v="3.6251586006887799"/>
    <n v="551.70000000000005"/>
    <s v="E77"/>
    <s v="02/030"/>
    <s v="EAGLE CI"/>
    <x v="1"/>
    <s v="Cote d'Ivoire"/>
  </r>
  <r>
    <x v="21"/>
    <s v="Mission 4:gare-hotel"/>
    <s v="Local Transport"/>
    <s v="Investigation"/>
    <n v="1000"/>
    <n v="1.81257930034439"/>
    <n v="551.70000000000005"/>
    <s v="E77"/>
    <s v="02/030"/>
    <s v="EAGLE CI"/>
    <x v="1"/>
    <s v="Cote d'Ivoire"/>
  </r>
  <r>
    <x v="21"/>
    <s v="Mission 4:hotel-resto"/>
    <s v="Local Transport"/>
    <s v="Investigation"/>
    <n v="500"/>
    <n v="0.90628965017219498"/>
    <n v="551.70000000000005"/>
    <s v="E77"/>
    <s v="02/030"/>
    <s v="EAGLE CI"/>
    <x v="1"/>
    <s v="Cote d'Ivoire"/>
  </r>
  <r>
    <x v="21"/>
    <s v="Mission 4:resto-hotel"/>
    <s v="Local Transport"/>
    <s v="Investigation"/>
    <n v="500"/>
    <n v="0.90628965017219498"/>
    <n v="551.70000000000005"/>
    <s v="E77"/>
    <s v="02/030"/>
    <s v="EAGLE CI"/>
    <x v="1"/>
    <s v="Cote d'Ivoire"/>
  </r>
  <r>
    <x v="21"/>
    <s v="Mision03:domice -gare "/>
    <s v="Local Transport"/>
    <s v="Investigation"/>
    <n v="7000"/>
    <n v="12.688055102410729"/>
    <n v="551.70000000000005"/>
    <s v="E87"/>
    <s v="02/029"/>
    <s v="EAGLE CI"/>
    <x v="1"/>
    <s v="Cote d'Ivoire"/>
  </r>
  <r>
    <x v="21"/>
    <s v="Mision03:Abidjan-tanda"/>
    <s v="Intercity Transport"/>
    <s v="Investigation"/>
    <n v="6000"/>
    <n v="10.87547580206634"/>
    <n v="551.70000000000005"/>
    <s v="E87"/>
    <s v="02/029"/>
    <s v="EAGLE CI"/>
    <x v="1"/>
    <s v="Cote d'Ivoire"/>
  </r>
  <r>
    <x v="21"/>
    <s v="Mision03:transport local"/>
    <s v="Local Transport"/>
    <s v="Investigation"/>
    <n v="2000"/>
    <n v="3.6251586006887799"/>
    <n v="551.70000000000005"/>
    <s v="E87"/>
    <s v="02/029"/>
    <s v="EAGLE CI"/>
    <x v="1"/>
    <s v="Cote d'Ivoire"/>
  </r>
  <r>
    <x v="21"/>
    <s v="Mision03:nourriture "/>
    <s v="Travel Subsistence "/>
    <s v="Investigation"/>
    <n v="5000"/>
    <n v="9.0628965017219496"/>
    <n v="551.70000000000005"/>
    <s v="E87"/>
    <s v="02/029"/>
    <s v="EAGLE CI"/>
    <x v="1"/>
    <s v="Cote d'Ivoire"/>
  </r>
  <r>
    <x v="21"/>
    <s v="Mision03:hotel"/>
    <s v="Travel Subsistence "/>
    <s v="Investigation"/>
    <n v="13000"/>
    <n v="23.410768953718712"/>
    <n v="555.29999999999995"/>
    <s v="E87"/>
    <s v="02/029"/>
    <s v="EAGLE CI"/>
    <x v="1"/>
    <s v="Cote d'Ivoire"/>
  </r>
  <r>
    <x v="21"/>
    <s v="Reglement Loyer mois de Fevrier 2026,cheque n°9547957"/>
    <s v="Rent &amp; Utilities"/>
    <s v="Office"/>
    <n v="500000"/>
    <n v="900.41419052764275"/>
    <n v="555.29999999999995"/>
    <s v="SGBCI"/>
    <s v="B02/002"/>
    <s v="EAGLE CI"/>
    <x v="0"/>
    <s v="Cote d'Ivoire"/>
  </r>
  <r>
    <x v="22"/>
    <s v="Mission:3 Port bouet 2-Carrefour zone "/>
    <s v="Local Transport"/>
    <s v="Investigation"/>
    <n v="2000"/>
    <n v="3.6251586006887799"/>
    <n v="551.70000000000005"/>
    <s v="E04"/>
    <s v="02/034"/>
    <s v="EAGLE CI"/>
    <x v="1"/>
    <s v="Cote d'Ivoire"/>
  </r>
  <r>
    <x v="22"/>
    <s v="Mission:3 Carrefour zone-Anyama"/>
    <s v="Local Transport"/>
    <s v="Investigation"/>
    <n v="5000"/>
    <n v="9.0628965017219496"/>
    <n v="551.70000000000005"/>
    <s v="E04"/>
    <s v="02/034"/>
    <s v="EAGLE CI"/>
    <x v="1"/>
    <s v="Cote d'Ivoire"/>
  </r>
  <r>
    <x v="22"/>
    <s v="Mission:3 Anyama-Domicile"/>
    <s v="Local Transport"/>
    <s v="Investigation"/>
    <n v="5000"/>
    <n v="9.0041419052764287"/>
    <n v="555.29999999999995"/>
    <s v="E04"/>
    <s v="02/034"/>
    <s v="EAGLE CI"/>
    <x v="1"/>
    <s v="Cote d'Ivoire"/>
  </r>
  <r>
    <x v="22"/>
    <s v="Abobo-Bureau"/>
    <s v="Local Transport"/>
    <s v="Investigation"/>
    <n v="8000"/>
    <n v="14.406627048442285"/>
    <n v="555.29999999999995"/>
    <s v="E04"/>
    <s v="02/027"/>
    <s v="EAGLE CI"/>
    <x v="1"/>
    <s v="Cote d'Ivoire"/>
  </r>
  <r>
    <x v="22"/>
    <s v="Bureau-Abobo"/>
    <s v="Local Transport"/>
    <s v="Investigation"/>
    <n v="8000"/>
    <n v="14.406627048442285"/>
    <n v="555.29999999999995"/>
    <s v="E04"/>
    <s v="02/027"/>
    <s v="EAGLE CI"/>
    <x v="1"/>
    <s v="Cote d'Ivoire"/>
  </r>
  <r>
    <x v="22"/>
    <s v="Bureau - Agence wave "/>
    <s v="Local Transport"/>
    <s v="Office"/>
    <n v="1000"/>
    <n v="1.8008283810552856"/>
    <n v="555.29999999999995"/>
    <s v="Agnes"/>
    <s v="02/036"/>
    <s v="EAGLE CI"/>
    <x v="0"/>
    <s v="Cote d'Ivoire"/>
  </r>
  <r>
    <x v="22"/>
    <s v="Agence wave - Bureau"/>
    <s v="Local Transport"/>
    <s v="Office"/>
    <n v="1000"/>
    <n v="1.8008283810552856"/>
    <n v="555.29999999999995"/>
    <s v="Agnes"/>
    <s v="02/036"/>
    <s v="EAGLE CI"/>
    <x v="0"/>
    <s v="Cote d'Ivoire"/>
  </r>
  <r>
    <x v="22"/>
    <s v="Frais d'envoi wave à E04 "/>
    <s v="Transfer Fees"/>
    <s v="Office"/>
    <n v="500"/>
    <n v="0.90041419052764282"/>
    <n v="555.29999999999995"/>
    <s v="Agnes"/>
    <s v="02/036"/>
    <s v="EAGLE CI"/>
    <x v="0"/>
    <s v="Cote d'Ivoire"/>
  </r>
  <r>
    <x v="22"/>
    <s v="Frais d'envoi wave à E15 "/>
    <s v="Transfer Fees"/>
    <s v="Office"/>
    <n v="500"/>
    <n v="0.90041419052764282"/>
    <n v="555.29999999999995"/>
    <s v="Agnes"/>
    <s v="02/036"/>
    <s v="EAGLE CI"/>
    <x v="0"/>
    <s v="Cote d'Ivoire"/>
  </r>
  <r>
    <x v="22"/>
    <s v="Frais d'envoi Wave à E77 "/>
    <s v="Transfer Fees"/>
    <s v="Office"/>
    <n v="500"/>
    <n v="0.90041419052764282"/>
    <n v="555.29999999999995"/>
    <s v="Agnes"/>
    <s v="02/036"/>
    <s v="EAGLE CI"/>
    <x v="0"/>
    <s v="Cote d'Ivoire"/>
  </r>
  <r>
    <x v="22"/>
    <s v="Frais d'envoi wave à E87 "/>
    <s v="Transfer Fees"/>
    <s v="Office"/>
    <n v="500"/>
    <n v="0.90041419052764282"/>
    <n v="555.29999999999995"/>
    <s v="Agnes"/>
    <s v="02/036"/>
    <s v="EAGLE CI"/>
    <x v="0"/>
    <s v="Cote d'Ivoire"/>
  </r>
  <r>
    <x v="22"/>
    <s v="Mission 4 : nourriture"/>
    <s v="Travel Subsistence "/>
    <s v="Investigation"/>
    <n v="5000"/>
    <n v="9.0041419052764287"/>
    <n v="555.29999999999995"/>
    <s v="E15"/>
    <s v="02/028"/>
    <s v="EAGLE CI"/>
    <x v="1"/>
    <s v="Cote d'Ivoire"/>
  </r>
  <r>
    <x v="22"/>
    <s v="Mission 4 : hotel - Olam"/>
    <s v="Local Transport"/>
    <s v="Investigation"/>
    <n v="500"/>
    <n v="0.90041419052764282"/>
    <n v="555.29999999999995"/>
    <s v="E15"/>
    <s v="02/028"/>
    <s v="EAGLE CI"/>
    <x v="1"/>
    <s v="Cote d'Ivoire"/>
  </r>
  <r>
    <x v="22"/>
    <s v="Mission 4 : Olam - gare de djebonoua"/>
    <s v="Local Transport"/>
    <s v="Investigation"/>
    <n v="1000"/>
    <n v="1.8008283810552856"/>
    <n v="555.29999999999995"/>
    <s v="E15"/>
    <s v="02/028"/>
    <s v="EAGLE CI"/>
    <x v="1"/>
    <s v="Cote d'Ivoire"/>
  </r>
  <r>
    <x v="22"/>
    <s v="Mission 4 : Bouaké - Djebonoua"/>
    <s v="Local Transport"/>
    <s v="Investigation"/>
    <n v="500"/>
    <n v="0.90041419052764282"/>
    <n v="555.29999999999995"/>
    <s v="E15"/>
    <s v="02/028"/>
    <s v="EAGLE CI"/>
    <x v="1"/>
    <s v="Cote d'Ivoire"/>
  </r>
  <r>
    <x v="22"/>
    <s v="Mission 4 : Sortie de ville - gare"/>
    <s v="Local Transport"/>
    <s v="Investigation"/>
    <n v="400"/>
    <n v="0.72033135242211421"/>
    <n v="555.29999999999995"/>
    <s v="E15"/>
    <s v="02/028"/>
    <s v="EAGLE CI"/>
    <x v="1"/>
    <s v="Cote d'Ivoire"/>
  </r>
  <r>
    <x v="22"/>
    <s v="Mission 4 : Djebonoua - Bouaké"/>
    <s v="Local Transport"/>
    <s v="Investigation"/>
    <n v="1000"/>
    <n v="1.8008283810552856"/>
    <n v="555.29999999999995"/>
    <s v="E15"/>
    <s v="02/028"/>
    <s v="EAGLE CI"/>
    <x v="1"/>
    <s v="Cote d'Ivoire"/>
  </r>
  <r>
    <x v="22"/>
    <s v="Mission 4 : gare - hotel"/>
    <s v="Local Transport"/>
    <s v="Investigation"/>
    <n v="400"/>
    <n v="0.72033135242211421"/>
    <n v="555.29999999999995"/>
    <s v="E15"/>
    <s v="02/028"/>
    <s v="EAGLE CI"/>
    <x v="1"/>
    <s v="Cote d'Ivoire"/>
  </r>
  <r>
    <x v="22"/>
    <s v="Mission 4 : hotel - restaurant"/>
    <s v="Local Transport"/>
    <s v="Investigation"/>
    <n v="300"/>
    <n v="0.54024851431658572"/>
    <n v="555.29999999999995"/>
    <s v="E15"/>
    <s v="02/028"/>
    <s v="EAGLE CI"/>
    <x v="1"/>
    <s v="Cote d'Ivoire"/>
  </r>
  <r>
    <x v="22"/>
    <s v="Mission 4 : restaurant - hotel"/>
    <s v="Local Transport"/>
    <s v="Investigation"/>
    <n v="300"/>
    <n v="0.54024851431658572"/>
    <n v="555.29999999999995"/>
    <s v="E15"/>
    <s v="02/028"/>
    <s v="EAGLE CI"/>
    <x v="1"/>
    <s v="Cote d'Ivoire"/>
  </r>
  <r>
    <x v="22"/>
    <s v="Mission 4 : nourriture"/>
    <s v="Travel Subsistence "/>
    <s v="Investigation"/>
    <n v="5000"/>
    <n v="9.0041419052764287"/>
    <n v="555.29999999999995"/>
    <s v="E15"/>
    <s v="02/028"/>
    <s v="EAGLE CI"/>
    <x v="1"/>
    <s v="Cote d'Ivoire"/>
  </r>
  <r>
    <x v="22"/>
    <s v="Mission 4 : Achat de nourriture pour cible"/>
    <s v="Trust Building"/>
    <s v="Investigation"/>
    <n v="3000"/>
    <n v="5.4024851431658565"/>
    <n v="555.29999999999995"/>
    <s v="E15"/>
    <s v="02/028"/>
    <s v="EAGLE CI"/>
    <x v="1"/>
    <s v="Cote d'Ivoire"/>
  </r>
  <r>
    <x v="22"/>
    <s v="Mission 4:hotel-gare kpanda"/>
    <s v="Local Transport"/>
    <s v="Investigation"/>
    <n v="500"/>
    <n v="0.90041419052764282"/>
    <n v="555.29999999999995"/>
    <s v="E77"/>
    <s v="02/030"/>
    <s v="EAGLE CI"/>
    <x v="1"/>
    <s v="Cote d'Ivoire"/>
  </r>
  <r>
    <x v="22"/>
    <s v="Mission 4:grand lahou-lahou kpanda"/>
    <s v="Local Transport"/>
    <s v="Investigation"/>
    <n v="5000"/>
    <n v="9.0041419052764287"/>
    <n v="555.29999999999995"/>
    <s v="E77"/>
    <s v="02/030"/>
    <s v="EAGLE CI"/>
    <x v="1"/>
    <s v="Cote d'Ivoire"/>
  </r>
  <r>
    <x v="22"/>
    <s v="Mission 4:lahou kpanda-grand lahou"/>
    <s v="Local Transport"/>
    <s v="Investigation"/>
    <n v="5000"/>
    <n v="9.0041419052764287"/>
    <n v="555.29999999999995"/>
    <s v="E77"/>
    <s v="02/030"/>
    <s v="EAGLE CI"/>
    <x v="1"/>
    <s v="Cote d'Ivoire"/>
  </r>
  <r>
    <x v="22"/>
    <s v="Mission 4:GARE-hotel"/>
    <s v="Local Transport"/>
    <s v="Investigation"/>
    <n v="500"/>
    <n v="0.90041419052764282"/>
    <n v="555.29999999999995"/>
    <s v="E77"/>
    <s v="02/030"/>
    <s v="EAGLE CI"/>
    <x v="1"/>
    <s v="Cote d'Ivoire"/>
  </r>
  <r>
    <x v="22"/>
    <s v="Mission 4:nourriture"/>
    <s v="Travel Subsistence "/>
    <s v="Investigation"/>
    <n v="5000"/>
    <n v="9.0041419052764287"/>
    <n v="555.29999999999995"/>
    <s v="E77"/>
    <s v="02/030"/>
    <s v="EAGLE CI"/>
    <x v="1"/>
    <s v="Cote d'Ivoire"/>
  </r>
  <r>
    <x v="22"/>
    <s v="Mission 4:hotel -marche"/>
    <s v="Local Transport"/>
    <s v="Investigation"/>
    <n v="500"/>
    <n v="0.90041419052764282"/>
    <n v="555.29999999999995"/>
    <s v="E77"/>
    <s v="02/030"/>
    <s v="EAGLE CI"/>
    <x v="1"/>
    <s v="Cote d'Ivoire"/>
  </r>
  <r>
    <x v="22"/>
    <s v="Mission 4:marche-resto"/>
    <s v="Local Transport"/>
    <s v="Investigation"/>
    <n v="500"/>
    <n v="0.90041419052764282"/>
    <n v="555.29999999999995"/>
    <s v="E77"/>
    <s v="02/030"/>
    <s v="EAGLE CI"/>
    <x v="1"/>
    <s v="Cote d'Ivoire"/>
  </r>
  <r>
    <x v="22"/>
    <s v="Mission 4:resto-hotel"/>
    <s v="Local Transport"/>
    <s v="Investigation"/>
    <n v="500"/>
    <n v="0.90041419052764282"/>
    <n v="555.29999999999995"/>
    <s v="E77"/>
    <s v="02/030"/>
    <s v="EAGLE CI"/>
    <x v="1"/>
    <s v="Cote d'Ivoire"/>
  </r>
  <r>
    <x v="22"/>
    <s v="Mision03:hotel"/>
    <s v="Travel Subsistence "/>
    <s v="Investigation"/>
    <n v="13000"/>
    <n v="23.410768953718712"/>
    <n v="555.29999999999995"/>
    <s v="E87"/>
    <s v="02/029"/>
    <s v="EAGLE CI"/>
    <x v="1"/>
    <s v="Cote d'Ivoire"/>
  </r>
  <r>
    <x v="22"/>
    <s v="Mision03:Achat de nourriture pour cible"/>
    <s v="Trust Building"/>
    <s v="Investigation"/>
    <n v="6000"/>
    <n v="10.804970286331713"/>
    <n v="555.29999999999995"/>
    <s v="E87"/>
    <s v="02/029"/>
    <s v="EAGLE CI"/>
    <x v="1"/>
    <s v="Cote d'Ivoire"/>
  </r>
  <r>
    <x v="22"/>
    <s v="Mission 03 : Transport pour  cible"/>
    <s v="Local Transport"/>
    <s v="Investigation"/>
    <n v="10000"/>
    <n v="18.008283810552857"/>
    <n v="555.29999999999995"/>
    <s v="E87"/>
    <s v="02/029"/>
    <s v="EAGLE CI"/>
    <x v="1"/>
    <s v="Cote d'Ivoire"/>
  </r>
  <r>
    <x v="22"/>
    <s v="Missin03:Nourriture"/>
    <s v="Travel Subsistence "/>
    <s v="Investigation"/>
    <n v="5000"/>
    <n v="9.0041419052764287"/>
    <n v="555.29999999999995"/>
    <s v="E87"/>
    <s v="02/029"/>
    <s v="EAGLE CI"/>
    <x v="1"/>
    <s v="Cote d'Ivoire"/>
  </r>
  <r>
    <x v="22"/>
    <s v="Missin03:Transport Local"/>
    <s v="Local Transport"/>
    <s v="Investigation"/>
    <n v="2000"/>
    <n v="3.6016567621105713"/>
    <n v="555.29999999999995"/>
    <s v="E87"/>
    <s v="02/029"/>
    <s v="EAGLE CI"/>
    <x v="1"/>
    <s v="Cote d'Ivoire"/>
  </r>
  <r>
    <x v="23"/>
    <s v="Mission:4 Domicile-Gare"/>
    <s v="Local Transport"/>
    <s v="Investigation"/>
    <n v="5000"/>
    <n v="9.0041419052764287"/>
    <n v="555.29999999999995"/>
    <s v="E04"/>
    <s v="02/027"/>
    <s v="EAGLE CI"/>
    <x v="1"/>
    <s v="Cote d'Ivoire"/>
  </r>
  <r>
    <x v="23"/>
    <s v="Mission:4 Abidjan-Jacqueville "/>
    <s v="Intercity Transport"/>
    <s v="Investigation"/>
    <n v="2000"/>
    <n v="3.6016567621105713"/>
    <n v="555.29999999999995"/>
    <s v="E04"/>
    <s v="02/027"/>
    <s v="EAGLE CI"/>
    <x v="1"/>
    <s v="Cote d'Ivoire"/>
  </r>
  <r>
    <x v="23"/>
    <s v="Mission:4 Nourriture "/>
    <s v="Travel Subsistence "/>
    <s v="Investigation"/>
    <n v="5000"/>
    <n v="9.0041419052764287"/>
    <n v="555.29999999999995"/>
    <s v="E04"/>
    <s v="02/027"/>
    <s v="EAGLE CI"/>
    <x v="1"/>
    <s v="Cote d'Ivoire"/>
  </r>
  <r>
    <x v="23"/>
    <s v="Mission:4 Gare-Marche"/>
    <s v="Local Transport"/>
    <s v="Investigation"/>
    <n v="500"/>
    <n v="0.90041419052764282"/>
    <n v="555.29999999999995"/>
    <s v="E04"/>
    <s v="02/027"/>
    <s v="EAGLE CI"/>
    <x v="1"/>
    <s v="Cote d'Ivoire"/>
  </r>
  <r>
    <x v="23"/>
    <s v="Mission:4 crédit appel(cible)"/>
    <s v="Trust Building"/>
    <s v="Investigation"/>
    <n v="2000"/>
    <n v="3.6016567621105713"/>
    <n v="555.29999999999995"/>
    <s v="E04"/>
    <s v="02/027"/>
    <s v="EAGLE CI"/>
    <x v="1"/>
    <s v="Cote d'Ivoire"/>
  </r>
  <r>
    <x v="23"/>
    <s v="Mission:4 Marche-Gare"/>
    <s v="Local Transport"/>
    <s v="Investigation"/>
    <n v="500"/>
    <n v="0.90041419052764282"/>
    <n v="555.29999999999995"/>
    <s v="E04"/>
    <s v="02/027"/>
    <s v="EAGLE CI"/>
    <x v="1"/>
    <s v="Cote d'Ivoire"/>
  </r>
  <r>
    <x v="23"/>
    <s v="Mission:4 Jacqueville-Abidjan"/>
    <s v="Intercity Transport"/>
    <s v="Investigation"/>
    <n v="2000"/>
    <n v="3.6016567621105713"/>
    <n v="555.29999999999995"/>
    <s v="E04"/>
    <s v="02/027"/>
    <s v="EAGLE CI"/>
    <x v="1"/>
    <s v="Cote d'Ivoire"/>
  </r>
  <r>
    <x v="23"/>
    <s v="Mission:4 Abj yop-Domicile"/>
    <s v="Local Transport"/>
    <s v="Investigation"/>
    <n v="5000"/>
    <n v="9.0041419052764287"/>
    <n v="555.29999999999995"/>
    <s v="E04"/>
    <s v="02/027"/>
    <s v="EAGLE CI"/>
    <x v="1"/>
    <s v="Cote d'Ivoire"/>
  </r>
  <r>
    <x v="23"/>
    <s v="Domicile - Yopougon Saint André"/>
    <s v="Local Transport"/>
    <s v="Legal"/>
    <n v="4000"/>
    <n v="7.2033135242211426"/>
    <n v="555.29999999999995"/>
    <s v="Roxane"/>
    <s v="02/035"/>
    <s v="EAGLE CI"/>
    <x v="0"/>
    <s v="Cote d'Ivoire"/>
  </r>
  <r>
    <x v="23"/>
    <s v="Achat de boissons répérage"/>
    <s v="Travel Subsistence "/>
    <s v="Legal"/>
    <n v="4000"/>
    <n v="7.2033135242211426"/>
    <n v="555.29999999999995"/>
    <s v="Roxane"/>
    <s v="02/035"/>
    <s v="EAGLE CI"/>
    <x v="0"/>
    <s v="Cote d'Ivoire"/>
  </r>
  <r>
    <x v="23"/>
    <s v="Yopougon Saint André - Domicile"/>
    <s v="Local Transport"/>
    <s v="Legal"/>
    <n v="4000"/>
    <n v="7.2033135242211426"/>
    <n v="555.29999999999995"/>
    <s v="Roxane"/>
    <s v="02/035"/>
    <s v="EAGLE CI"/>
    <x v="0"/>
    <s v="Cote d'Ivoire"/>
  </r>
  <r>
    <x v="23"/>
    <s v="Mission 4 : hotel -gare de Mbahiakro"/>
    <s v="Local Transport"/>
    <s v="Investigation"/>
    <n v="500"/>
    <n v="0.90041419052764282"/>
    <n v="555.29999999999995"/>
    <s v="E15"/>
    <s v="02/028"/>
    <s v="EAGLE CI"/>
    <x v="1"/>
    <s v="Cote d'Ivoire"/>
  </r>
  <r>
    <x v="23"/>
    <s v="Mission 4 : Bouaké - Mbahiakro"/>
    <s v="Local Transport"/>
    <s v="Investigation"/>
    <n v="2000"/>
    <n v="3.6016567621105713"/>
    <n v="555.29999999999995"/>
    <s v="E15"/>
    <s v="02/028"/>
    <s v="EAGLE CI"/>
    <x v="1"/>
    <s v="Cote d'Ivoire"/>
  </r>
  <r>
    <x v="23"/>
    <s v="Mission 4 : Mbahiakro - Bouaké"/>
    <s v="Local Transport"/>
    <s v="Investigation"/>
    <n v="2000"/>
    <n v="3.6016567621105713"/>
    <n v="555.29999999999995"/>
    <s v="E15"/>
    <s v="02/028"/>
    <s v="EAGLE CI"/>
    <x v="1"/>
    <s v="Cote d'Ivoire"/>
  </r>
  <r>
    <x v="23"/>
    <s v="Mission 4 : gare - hotel"/>
    <s v="Local Transport"/>
    <s v="Investigation"/>
    <n v="500"/>
    <n v="0.90041419052764282"/>
    <n v="555.29999999999995"/>
    <s v="E15"/>
    <s v="02/028"/>
    <s v="EAGLE CI"/>
    <x v="1"/>
    <s v="Cote d'Ivoire"/>
  </r>
  <r>
    <x v="23"/>
    <s v="Mission 4 : hotel - restaurant"/>
    <s v="Local Transport"/>
    <s v="Investigation"/>
    <n v="300"/>
    <n v="0.54024851431658572"/>
    <n v="555.29999999999995"/>
    <s v="E15"/>
    <s v="02/028"/>
    <s v="EAGLE CI"/>
    <x v="1"/>
    <s v="Cote d'Ivoire"/>
  </r>
  <r>
    <x v="23"/>
    <s v="Mission 4 : restaurant - hotel"/>
    <s v="Local Transport"/>
    <s v="Investigation"/>
    <n v="300"/>
    <n v="0.54024851431658572"/>
    <n v="555.29999999999995"/>
    <s v="E15"/>
    <s v="02/028"/>
    <s v="EAGLE CI"/>
    <x v="1"/>
    <s v="Cote d'Ivoire"/>
  </r>
  <r>
    <x v="23"/>
    <s v="Mission 4 : hotel"/>
    <s v="Travel Subsistence "/>
    <s v="Investigation"/>
    <n v="13000"/>
    <n v="23.410768953718712"/>
    <n v="555.29999999999995"/>
    <s v="E15"/>
    <s v="02/028"/>
    <s v="EAGLE CI"/>
    <x v="1"/>
    <s v="Cote d'Ivoire"/>
  </r>
  <r>
    <x v="23"/>
    <s v="Mission 4 : nourriture"/>
    <s v="Travel Subsistence "/>
    <s v="Investigation"/>
    <n v="5000"/>
    <n v="9.0041419052764287"/>
    <n v="555.29999999999995"/>
    <s v="E15"/>
    <s v="02/028"/>
    <s v="EAGLE CI"/>
    <x v="1"/>
    <s v="Cote d'Ivoire"/>
  </r>
  <r>
    <x v="23"/>
    <s v="Mission 4 : Achat de nourriture pour cible"/>
    <s v="Trust Building"/>
    <s v="Investigation"/>
    <n v="2000"/>
    <n v="3.6016567621105713"/>
    <n v="555.29999999999995"/>
    <s v="E15"/>
    <s v="02/028"/>
    <s v="EAGLE CI"/>
    <x v="1"/>
    <s v="Cote d'Ivoire"/>
  </r>
  <r>
    <x v="23"/>
    <s v="Mission 4:hotel-gare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on 4:grand lahou-carrefour jacqueville"/>
    <s v="Local Transport"/>
    <s v="Investigation"/>
    <n v="2000"/>
    <n v="3.6016567621105713"/>
    <n v="555.29999999999995"/>
    <s v="E77"/>
    <s v="02/030"/>
    <s v="EAGLE CI"/>
    <x v="1"/>
    <s v="Cote d'Ivoire"/>
  </r>
  <r>
    <x v="23"/>
    <s v="Mission 4:carrefour jacqueville-jacqueville"/>
    <s v="Local Transport"/>
    <s v="Investigation"/>
    <n v="1000"/>
    <n v="1.8008283810552856"/>
    <n v="555.29999999999995"/>
    <s v="E77"/>
    <s v="02/030"/>
    <s v="EAGLE CI"/>
    <x v="1"/>
    <s v="Cote d'Ivoire"/>
  </r>
  <r>
    <x v="23"/>
    <s v="Mission 4:nourriture"/>
    <s v="Travel Subsistence "/>
    <s v="Investigation"/>
    <n v="5000"/>
    <n v="9.0041419052764287"/>
    <n v="555.29999999999995"/>
    <s v="E77"/>
    <s v="02/030"/>
    <s v="EAGLE CI"/>
    <x v="1"/>
    <s v="Cote d'Ivoire"/>
  </r>
  <r>
    <x v="23"/>
    <s v="Mission 4:gare-marche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on 4:jacqueville-addah"/>
    <s v="Local Transport"/>
    <s v="Investigation"/>
    <n v="4000"/>
    <n v="7.2033135242211426"/>
    <n v="555.29999999999995"/>
    <s v="E77"/>
    <s v="02/030"/>
    <s v="EAGLE CI"/>
    <x v="1"/>
    <s v="Cote d'Ivoire"/>
  </r>
  <r>
    <x v="23"/>
    <s v="Mission 4:addah-jacqueville"/>
    <s v="Local Transport"/>
    <s v="Investigation"/>
    <n v="4000"/>
    <n v="7.2033135242211426"/>
    <n v="555.29999999999995"/>
    <s v="E77"/>
    <s v="02/030"/>
    <s v="EAGLE CI"/>
    <x v="1"/>
    <s v="Cote d'Ivoire"/>
  </r>
  <r>
    <x v="23"/>
    <s v="Mission 4:marche-hotel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on 4:hotel-la rue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on 4:la rue -resto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on 4:resto-hotel"/>
    <s v="Local Transport"/>
    <s v="Investigation"/>
    <n v="500"/>
    <n v="0.90041419052764282"/>
    <n v="555.29999999999995"/>
    <s v="E77"/>
    <s v="02/030"/>
    <s v="EAGLE CI"/>
    <x v="1"/>
    <s v="Cote d'Ivoire"/>
  </r>
  <r>
    <x v="23"/>
    <s v="Missin03:Tanda-aniblegrou "/>
    <s v="Local Transport"/>
    <s v="Investigation"/>
    <n v="4000"/>
    <n v="7.2033135242211426"/>
    <n v="555.29999999999995"/>
    <s v="E87"/>
    <s v="02/029"/>
    <s v="EAGLE CI"/>
    <x v="1"/>
    <s v="Cote d'Ivoire"/>
  </r>
  <r>
    <x v="23"/>
    <s v="Missin03:Nourriture"/>
    <s v="Travel Subsistence "/>
    <s v="Investigation"/>
    <n v="5000"/>
    <n v="9.0041419052764287"/>
    <n v="555.29999999999995"/>
    <s v="E87"/>
    <s v="02/029"/>
    <s v="EAGLE CI"/>
    <x v="1"/>
    <s v="Cote d'Ivoire"/>
  </r>
  <r>
    <x v="23"/>
    <s v="Missin03:Achat de nourriture et Boisson pour cible"/>
    <s v="Trust Building"/>
    <s v="Investigation"/>
    <n v="7000"/>
    <n v="12.605798667386999"/>
    <n v="555.29999999999995"/>
    <s v="E87"/>
    <s v="02/029"/>
    <s v="EAGLE CI"/>
    <x v="1"/>
    <s v="Cote d'Ivoire"/>
  </r>
  <r>
    <x v="23"/>
    <s v="Missin03:Transport local"/>
    <s v="Local Transport"/>
    <s v="Investigation"/>
    <n v="2000"/>
    <n v="3.6016567621105713"/>
    <n v="555.29999999999995"/>
    <s v="E87"/>
    <s v="02/029"/>
    <s v="EAGLE CI"/>
    <x v="1"/>
    <s v="Cote d'Ivoire"/>
  </r>
  <r>
    <x v="23"/>
    <s v="Missin03:Agniblegrou-abidjan"/>
    <s v="Intercity Transport"/>
    <s v="Investigation"/>
    <n v="5000"/>
    <n v="9.0041419052764287"/>
    <n v="555.29999999999995"/>
    <s v="E87"/>
    <s v="02/029"/>
    <s v="EAGLE CI"/>
    <x v="1"/>
    <s v="Cote d'Ivoire"/>
  </r>
  <r>
    <x v="23"/>
    <s v="Missin03:gare-domicle "/>
    <s v="Local Transport"/>
    <s v="Investigation"/>
    <n v="10000"/>
    <n v="18.008283810552857"/>
    <n v="555.29999999999995"/>
    <s v="E87"/>
    <s v="02/029"/>
    <s v="EAGLE CI"/>
    <x v="1"/>
    <s v="Cote d'Ivoire"/>
  </r>
  <r>
    <x v="24"/>
    <s v="Mission:4 Domicile-Marcory"/>
    <s v="Local Transport"/>
    <s v="Investigation"/>
    <n v="6000"/>
    <n v="10.804970286331713"/>
    <n v="555.29999999999995"/>
    <s v="E04"/>
    <s v="02/027"/>
    <s v="EAGLE CI"/>
    <x v="1"/>
    <s v="Cote d'Ivoire"/>
  </r>
  <r>
    <x v="24"/>
    <s v="Mission:4 Achat de kit ramadan(cible)"/>
    <s v="Trust Building"/>
    <s v="Investigation"/>
    <n v="5000"/>
    <n v="9.0041419052764287"/>
    <n v="555.29999999999995"/>
    <s v="E04"/>
    <s v="02/027"/>
    <s v="EAGLE CI"/>
    <x v="1"/>
    <s v="Cote d'Ivoire"/>
  </r>
  <r>
    <x v="24"/>
    <s v="Mission:4 Marcory-Domicile"/>
    <s v="Local Transport"/>
    <s v="Investigation"/>
    <n v="6000"/>
    <n v="10.804970286331713"/>
    <n v="555.29999999999995"/>
    <s v="E04"/>
    <s v="02/027"/>
    <s v="EAGLE CI"/>
    <x v="1"/>
    <s v="Cote d'Ivoire"/>
  </r>
  <r>
    <x v="24"/>
    <s v="Mission 4 : hotel - gare"/>
    <s v="Local Transport"/>
    <s v="Investigation"/>
    <n v="500"/>
    <n v="0.90041419052764282"/>
    <n v="555.29999999999995"/>
    <s v="E15"/>
    <s v="02/028"/>
    <s v="EAGLE CI"/>
    <x v="1"/>
    <s v="Cote d'Ivoire"/>
  </r>
  <r>
    <x v="24"/>
    <s v="Mission 4 : Bouaké - Abidjan"/>
    <s v="Intercity Transport"/>
    <s v="Investigation"/>
    <n v="6600"/>
    <n v="11.885467314964885"/>
    <n v="555.29999999999995"/>
    <s v="E15"/>
    <s v="02/028"/>
    <s v="EAGLE CI"/>
    <x v="1"/>
    <s v="Cote d'Ivoire"/>
  </r>
  <r>
    <x v="24"/>
    <s v="Mission 4 : Yopougon - domicile"/>
    <s v="Local Transport"/>
    <s v="Investigation"/>
    <n v="8000"/>
    <n v="14.406627048442285"/>
    <n v="555.29999999999995"/>
    <s v="E15"/>
    <s v="02/028"/>
    <s v="EAGLE CI"/>
    <x v="1"/>
    <s v="Cote d'Ivoire"/>
  </r>
  <r>
    <x v="24"/>
    <s v="Mission 4 : nourriture"/>
    <s v="Travel Subsistence "/>
    <s v="Investigation"/>
    <n v="5000"/>
    <n v="9.0041419052764287"/>
    <n v="555.29999999999995"/>
    <s v="E15"/>
    <s v="02/028"/>
    <s v="EAGLE CI"/>
    <x v="1"/>
    <s v="Cote d'Ivoire"/>
  </r>
  <r>
    <x v="24"/>
    <s v="Mission 4:nourriture"/>
    <s v="Travel Subsistence "/>
    <s v="Investigation"/>
    <n v="5000"/>
    <n v="9.0041419052764287"/>
    <n v="555.29999999999995"/>
    <s v="E77"/>
    <s v="02/030"/>
    <s v="EAGLE CI"/>
    <x v="1"/>
    <s v="Cote d'Ivoire"/>
  </r>
  <r>
    <x v="24"/>
    <s v="Mission 4:hotel-gare"/>
    <s v="Local Transport"/>
    <s v="Investigation"/>
    <n v="500"/>
    <n v="0.90041419052764282"/>
    <n v="555.29999999999995"/>
    <s v="E77"/>
    <s v="02/030"/>
    <s v="EAGLE CI"/>
    <x v="1"/>
    <s v="Cote d'Ivoire"/>
  </r>
  <r>
    <x v="24"/>
    <s v="Mission 4:jacqueville-abidjan"/>
    <s v="Local Transport"/>
    <s v="Investigation"/>
    <n v="1500"/>
    <n v="2.7012425715829282"/>
    <n v="555.29999999999995"/>
    <s v="E77"/>
    <s v="02/030"/>
    <s v="EAGLE CI"/>
    <x v="1"/>
    <s v="Cote d'Ivoire"/>
  </r>
  <r>
    <x v="24"/>
    <s v="Mission 4:yopougon-domicile"/>
    <s v="Local Transport"/>
    <s v="Investigation"/>
    <n v="6000"/>
    <n v="10.804970286331713"/>
    <n v="555.29999999999995"/>
    <s v="E77"/>
    <s v="02/030"/>
    <s v="EAGLE CI"/>
    <x v="1"/>
    <s v="Cote d'Ivoire"/>
  </r>
  <r>
    <x v="24"/>
    <s v="Mission 4:Achat de nourriture et boisson pour cible "/>
    <s v="Trust Building"/>
    <s v="Investigation"/>
    <n v="7000"/>
    <n v="12.605798667386999"/>
    <n v="555.29999999999995"/>
    <s v="E77"/>
    <s v="02/030"/>
    <s v="EAGLE CI"/>
    <x v="1"/>
    <s v="Cote d'Ivoire"/>
  </r>
  <r>
    <x v="25"/>
    <s v="Bingerville-Yopougon st Andre"/>
    <s v="Local Transport"/>
    <s v="Office"/>
    <n v="4000"/>
    <n v="7.2033135242211426"/>
    <n v="555.29999999999995"/>
    <s v="Annick"/>
    <s v="02/039"/>
    <s v="EAGLE CI"/>
    <x v="0"/>
    <s v="Cote d'Ivoire"/>
  </r>
  <r>
    <x v="25"/>
    <s v="Bureau-Yopougon"/>
    <s v="Local Transport"/>
    <s v="Investigation"/>
    <n v="3000"/>
    <n v="5.4024851431658565"/>
    <n v="555.29999999999995"/>
    <s v="E04"/>
    <s v="02/037"/>
    <s v="EAGLE CI"/>
    <x v="1"/>
    <s v="Cote d'Ivoire"/>
  </r>
  <r>
    <x v="25"/>
    <s v="Yopougon-Bureau"/>
    <s v="Local Transport"/>
    <s v="Investigation"/>
    <n v="3000"/>
    <n v="5.4024851431658565"/>
    <n v="555.29999999999995"/>
    <s v="E04"/>
    <s v="02/037"/>
    <s v="EAGLE CI"/>
    <x v="1"/>
    <s v="Cote d'Ivoire"/>
  </r>
  <r>
    <x v="25"/>
    <s v="Domicile - Yopougon Saint André"/>
    <s v="Local Transport"/>
    <s v="Legal"/>
    <n v="1000"/>
    <n v="1.8008283810552856"/>
    <n v="555.29999999999995"/>
    <s v="Roxane"/>
    <s v="02/040"/>
    <s v="EAGLE CI"/>
    <x v="0"/>
    <s v="Cote d'Ivoire"/>
  </r>
  <r>
    <x v="25"/>
    <s v="Yopougon Saint André - Bureau"/>
    <s v="Local Transport"/>
    <s v="Legal"/>
    <n v="6000"/>
    <n v="10.804970286331713"/>
    <n v="555.29999999999995"/>
    <s v="Roxane"/>
    <s v="02/040"/>
    <s v="EAGLE CI"/>
    <x v="0"/>
    <s v="Cote d'Ivoire"/>
  </r>
  <r>
    <x v="25"/>
    <s v="Domicile-Yopougon"/>
    <s v="Local Transport"/>
    <s v="Investigation"/>
    <n v="5000"/>
    <n v="9.0041419052764287"/>
    <n v="555.29999999999995"/>
    <s v="Maxime"/>
    <s v="02/038"/>
    <s v="EAGLE CI"/>
    <x v="1"/>
    <s v="Cote d'Ivoire"/>
  </r>
  <r>
    <x v="25"/>
    <s v="Yopougon-UCT"/>
    <s v="Local Transport"/>
    <s v="Investigation"/>
    <n v="9000"/>
    <n v="16.207455429497571"/>
    <n v="555.29999999999995"/>
    <s v="Maxime"/>
    <s v="02/038"/>
    <s v="EAGLE CI"/>
    <x v="1"/>
    <s v="Cote d'Ivoire"/>
  </r>
  <r>
    <x v="25"/>
    <s v="UCT-bureau"/>
    <s v="Local Transport"/>
    <s v="Investigation"/>
    <n v="5000"/>
    <n v="9.0041419052764287"/>
    <n v="555.29999999999995"/>
    <s v="Maxime"/>
    <s v="02/038"/>
    <s v="EAGLE CI"/>
    <x v="1"/>
    <s v="Cote d'Ivoire"/>
  </r>
  <r>
    <x v="26"/>
    <s v="Bingerville-Bureau"/>
    <s v="Local Transport"/>
    <s v="Office"/>
    <n v="2000"/>
    <n v="3.6016567621105713"/>
    <n v="555.29999999999995"/>
    <s v="Annick"/>
    <s v="02/051"/>
    <s v="EAGLE CI"/>
    <x v="0"/>
    <s v="Cote d'Ivoire"/>
  </r>
  <r>
    <x v="26"/>
    <s v="Bureau -bingerville"/>
    <s v="Local Transport"/>
    <s v="Office"/>
    <n v="2000"/>
    <n v="3.6016567621105713"/>
    <n v="555.29999999999995"/>
    <s v="Annick"/>
    <s v="02/051"/>
    <s v="EAGLE CI"/>
    <x v="0"/>
    <s v="Cote d'Ivoire"/>
  </r>
  <r>
    <x v="26"/>
    <s v="Bureau- UCT"/>
    <s v="Local Transport"/>
    <s v="Management"/>
    <n v="4000"/>
    <n v="7.2033135242211426"/>
    <n v="555.29999999999995"/>
    <s v="Jean Jacques"/>
    <s v="02/041"/>
    <s v="EAGLE CI"/>
    <x v="0"/>
    <s v="Cote d'Ivoire"/>
  </r>
  <r>
    <x v="26"/>
    <s v="Abobo-Bureau"/>
    <s v="Local Transport"/>
    <s v="Investigation"/>
    <n v="3500"/>
    <n v="6.3028993336934995"/>
    <n v="555.29999999999995"/>
    <s v="E04"/>
    <s v="02/048"/>
    <s v="EAGLE CI"/>
    <x v="1"/>
    <s v="Cote d'Ivoire"/>
  </r>
  <r>
    <x v="26"/>
    <s v="Bureau-Abobo"/>
    <s v="Local Transport"/>
    <s v="Investigation"/>
    <n v="3500"/>
    <n v="6.3028993336934995"/>
    <n v="555.29999999999995"/>
    <s v="E04"/>
    <s v="02/048"/>
    <s v="EAGLE CI"/>
    <x v="1"/>
    <s v="Cote d'Ivoire"/>
  </r>
  <r>
    <x v="26"/>
    <s v="Yopougon - Bureau"/>
    <s v="Local Transport"/>
    <s v="Legal"/>
    <n v="3500"/>
    <n v="6.3028993336934995"/>
    <n v="555.29999999999995"/>
    <s v="Roxane"/>
    <s v="02/049"/>
    <s v="EAGLE CI"/>
    <x v="0"/>
    <s v="Cote d'Ivoire"/>
  </r>
  <r>
    <x v="26"/>
    <s v="Bureau - Yopougon"/>
    <s v="Local Transport"/>
    <s v="Legal"/>
    <n v="3500"/>
    <n v="6.3028993336934995"/>
    <n v="555.29999999999995"/>
    <s v="Roxane"/>
    <s v="02/049"/>
    <s v="EAGLE CI"/>
    <x v="0"/>
    <s v="Cote d'Ivoire"/>
  </r>
  <r>
    <x v="26"/>
    <s v="UCT- Bureau"/>
    <s v="Local Transport"/>
    <s v="Management"/>
    <n v="4000"/>
    <n v="7.2033135242211426"/>
    <n v="555.29999999999995"/>
    <s v="Jean Jacques"/>
    <s v="02/041"/>
    <s v="EAGLE CI"/>
    <x v="0"/>
    <s v="Cote d'Ivoire"/>
  </r>
  <r>
    <x v="26"/>
    <s v="Gonzague-bureau"/>
    <s v="Local Transport"/>
    <s v="Investigation"/>
    <n v="4000"/>
    <n v="7.2033135242211426"/>
    <n v="555.29999999999995"/>
    <s v="Maxime"/>
    <s v="02/050"/>
    <s v="EAGLE CI"/>
    <x v="1"/>
    <s v="Cote d'Ivoire"/>
  </r>
  <r>
    <x v="26"/>
    <s v="bureau-gonzague"/>
    <s v="Local Transport"/>
    <s v="Investigation"/>
    <n v="4000"/>
    <n v="7.2033135242211426"/>
    <n v="555.29999999999995"/>
    <s v="Maxime"/>
    <s v="02/050"/>
    <s v="EAGLE CI"/>
    <x v="1"/>
    <s v="Cote d'Ivoire"/>
  </r>
  <r>
    <x v="27"/>
    <s v="Bureau-WCF"/>
    <s v="Local Transport"/>
    <s v="Office"/>
    <n v="3000"/>
    <n v="5.4024851431658565"/>
    <n v="555.29999999999995"/>
    <s v="Annick"/>
    <s v="02/043"/>
    <s v="EAGLE CI"/>
    <x v="0"/>
    <s v="Cote d'Ivoire"/>
  </r>
  <r>
    <x v="27"/>
    <s v="WCF-Banque"/>
    <s v="Local Transport"/>
    <s v="Office"/>
    <n v="5000"/>
    <n v="9.0041419052764287"/>
    <n v="555.29999999999995"/>
    <s v="Annick"/>
    <s v="02/043"/>
    <s v="EAGLE CI"/>
    <x v="0"/>
    <s v="Cote d'Ivoire"/>
  </r>
  <r>
    <x v="27"/>
    <s v="Banque-bureau"/>
    <s v="Local Transport"/>
    <s v="Office"/>
    <n v="5000"/>
    <n v="9.0041419052764287"/>
    <n v="555.29999999999995"/>
    <s v="Annick"/>
    <s v="02/043"/>
    <s v="EAGLE CI"/>
    <x v="0"/>
    <s v="Cote d'Ivoire"/>
  </r>
  <r>
    <x v="27"/>
    <s v="Bingerville-Bureau"/>
    <s v="Local Transport"/>
    <s v="Office"/>
    <n v="2000"/>
    <n v="3.6016567621105713"/>
    <n v="555.29999999999995"/>
    <s v="Annick"/>
    <s v="02/051"/>
    <s v="EAGLE CI"/>
    <x v="0"/>
    <s v="Cote d'Ivoire"/>
  </r>
  <r>
    <x v="27"/>
    <s v="Bureau -Bingerville"/>
    <s v="Local Transport"/>
    <s v="Office"/>
    <n v="2000"/>
    <n v="3.6016567621105713"/>
    <n v="555.29999999999995"/>
    <s v="Annick"/>
    <s v="02/051"/>
    <s v="EAGLE CI"/>
    <x v="0"/>
    <s v="Cote d'Ivoire"/>
  </r>
  <r>
    <x v="27"/>
    <s v="Abobo-Bureau"/>
    <s v="Local Transport"/>
    <s v="Investigation"/>
    <n v="3500"/>
    <n v="6.3028993336934995"/>
    <n v="555.29999999999995"/>
    <s v="E04"/>
    <s v="02/048"/>
    <s v="EAGLE CI"/>
    <x v="1"/>
    <s v="Cote d'Ivoire"/>
  </r>
  <r>
    <x v="27"/>
    <s v="Bureau-Abobo"/>
    <s v="Local Transport"/>
    <s v="Investigation"/>
    <n v="3500"/>
    <n v="6.3028993336934995"/>
    <n v="555.29999999999995"/>
    <s v="E04"/>
    <s v="02/048"/>
    <s v="EAGLE CI"/>
    <x v="1"/>
    <s v="Cote d'Ivoire"/>
  </r>
  <r>
    <x v="27"/>
    <s v="Yopougon - Bureau "/>
    <s v="Local Transport"/>
    <s v="Legal"/>
    <n v="3500"/>
    <n v="6.3028993336934995"/>
    <n v="555.29999999999995"/>
    <s v="Roxane"/>
    <s v="02/049"/>
    <s v="EAGLE CI"/>
    <x v="0"/>
    <s v="Cote d'Ivoire"/>
  </r>
  <r>
    <x v="27"/>
    <s v="Bureau - Yopougon"/>
    <s v="Local Transport"/>
    <s v="Legal"/>
    <n v="3500"/>
    <n v="6.3028993336934995"/>
    <n v="555.29999999999995"/>
    <s v="Roxane"/>
    <s v="02/049"/>
    <s v="EAGLE CI"/>
    <x v="0"/>
    <s v="Cote d'Ivoire"/>
  </r>
  <r>
    <x v="27"/>
    <s v="Achat electricité bureau "/>
    <s v="Rent &amp; Utilities"/>
    <s v="Office"/>
    <n v="10000"/>
    <n v="18.008283810552857"/>
    <n v="555.29999999999995"/>
    <s v="Agnes"/>
    <s v="02/047"/>
    <s v="EAGLE CI"/>
    <x v="0"/>
    <s v="Cote d'Ivoire"/>
  </r>
  <r>
    <x v="27"/>
    <s v="Frais de reparation Imprimante"/>
    <s v="Services"/>
    <s v="Office"/>
    <n v="8000"/>
    <n v="14.406627048442285"/>
    <n v="555.29999999999995"/>
    <s v="E77"/>
    <s v="02/044"/>
    <s v="EAGLE CI"/>
    <x v="0"/>
    <s v="Cote d'Ivoire"/>
  </r>
  <r>
    <x v="27"/>
    <s v="Frais de reparation Portable"/>
    <s v="Services"/>
    <s v="Office"/>
    <n v="17000"/>
    <n v="30.614082477939856"/>
    <n v="555.29999999999995"/>
    <s v="E77"/>
    <s v="02/045"/>
    <s v="EAGLE CI"/>
    <x v="0"/>
    <s v="Cote d'Ivoire"/>
  </r>
  <r>
    <x v="27"/>
    <s v="Mission 4:bureau-adjame"/>
    <s v="Local Transport"/>
    <s v="Investigation"/>
    <n v="4000"/>
    <n v="7.2033135242211426"/>
    <n v="555.29999999999995"/>
    <s v="E77"/>
    <s v="02/046"/>
    <s v="EAGLE CI"/>
    <x v="1"/>
    <s v="Cote d'Ivoire"/>
  </r>
  <r>
    <x v="27"/>
    <s v="Mission 4:adjame-bureau"/>
    <s v="Local Transport"/>
    <s v="Investigation"/>
    <n v="4000"/>
    <n v="7.2033135242211426"/>
    <n v="555.29999999999995"/>
    <s v="E77"/>
    <s v="02/046"/>
    <s v="EAGLE CI"/>
    <x v="1"/>
    <s v="Cote d'Ivoire"/>
  </r>
  <r>
    <x v="27"/>
    <s v="Gonzague-bureau"/>
    <s v="Local Transport"/>
    <s v="Investigation"/>
    <n v="4000"/>
    <n v="7.2033135242211426"/>
    <n v="555.29999999999995"/>
    <s v="Maxime"/>
    <s v="02/050"/>
    <s v="EAGLE CI"/>
    <x v="1"/>
    <s v="Cote d'Ivoire"/>
  </r>
  <r>
    <x v="27"/>
    <s v="bureau-gonzague"/>
    <s v="Local Transport"/>
    <s v="Investigation"/>
    <n v="4000"/>
    <n v="7.2033135242211426"/>
    <n v="555.29999999999995"/>
    <s v="Maxime"/>
    <s v="02/042"/>
    <s v="EAGLE CI"/>
    <x v="1"/>
    <s v="Cote d'Ivoire"/>
  </r>
  <r>
    <x v="27"/>
    <s v="Bureau-Interpol"/>
    <s v="Local Transport"/>
    <s v="Investigation"/>
    <n v="4000"/>
    <n v="7.2033135242211426"/>
    <n v="555.29999999999995"/>
    <s v="Maxime"/>
    <s v="02/042"/>
    <s v="EAGLE CI"/>
    <x v="1"/>
    <s v="Cote d'Ivoire"/>
  </r>
  <r>
    <x v="27"/>
    <s v="Interpol-bureau"/>
    <s v="Local Transport"/>
    <s v="Investigation"/>
    <n v="4000"/>
    <n v="7.2033135242211426"/>
    <n v="555.29999999999995"/>
    <s v="Maxime"/>
    <s v="02/042"/>
    <s v="EAGLE CI"/>
    <x v="1"/>
    <s v="Cote d'Ivoire"/>
  </r>
  <r>
    <x v="28"/>
    <s v="Bingerville-Bureau"/>
    <s v="Local Transport"/>
    <s v="Office"/>
    <n v="2000"/>
    <n v="3.6016567621105713"/>
    <n v="555.29999999999995"/>
    <s v="Annick"/>
    <s v="02/052"/>
    <s v="EAGLE CI"/>
    <x v="0"/>
    <s v="Cote d'Ivoire"/>
  </r>
  <r>
    <x v="28"/>
    <s v="Bureau -Bingerville"/>
    <s v="Local Transport"/>
    <s v="Office"/>
    <n v="2000"/>
    <n v="3.6016567621105713"/>
    <n v="555.29999999999995"/>
    <s v="Annick"/>
    <s v="02/052"/>
    <s v="EAGLE CI"/>
    <x v="0"/>
    <s v="Cote d'Ivoire"/>
  </r>
  <r>
    <x v="28"/>
    <s v="Frais d'envoi de fond aux enqueteurs; E77,E87"/>
    <s v="Transfer Fees"/>
    <s v="Office"/>
    <n v="800"/>
    <n v="1.4406627048442284"/>
    <n v="555.29999999999995"/>
    <s v="Annick"/>
    <s v="02/055"/>
    <s v="EAGLE CI"/>
    <x v="0"/>
    <s v="Cote d'Ivoire"/>
  </r>
  <r>
    <x v="28"/>
    <s v="Mission 6:Domicile-portbouet"/>
    <s v="Local Transport"/>
    <s v="Investigation"/>
    <n v="4000"/>
    <n v="7.2033135242211426"/>
    <n v="555.29999999999995"/>
    <s v="E77"/>
    <s v="02/053"/>
    <s v="EAGLE CI"/>
    <x v="1"/>
    <s v="Cote d'Ivoire"/>
  </r>
  <r>
    <x v="28"/>
    <s v="Mission 6:portbouet-domicile"/>
    <s v="Local Transport"/>
    <s v="Investigation"/>
    <n v="4000"/>
    <n v="7.2033135242211426"/>
    <n v="555.29999999999995"/>
    <s v="E77"/>
    <s v="02/053"/>
    <s v="EAGLE CI"/>
    <x v="1"/>
    <s v="Cote d'Ivoire"/>
  </r>
  <r>
    <x v="28"/>
    <s v="Mission 6:Achat de boisson pour cible"/>
    <s v="Trust Building"/>
    <s v="Investigation"/>
    <n v="3000"/>
    <n v="5.4024851431658565"/>
    <n v="555.29999999999995"/>
    <s v="E77"/>
    <s v="02/053"/>
    <s v="EAGLE CI"/>
    <x v="1"/>
    <s v="Cote d'Ivoire"/>
  </r>
  <r>
    <x v="28"/>
    <s v="Mission 7:domicile-KOBAKRO"/>
    <s v="Local Transport"/>
    <s v="Investigation"/>
    <n v="4000"/>
    <n v="7.2033135242211426"/>
    <n v="555.29999999999995"/>
    <s v="E77"/>
    <s v="02/053"/>
    <s v="EAGLE CI"/>
    <x v="1"/>
    <s v="Cote d'Ivoire"/>
  </r>
  <r>
    <x v="28"/>
    <s v="Mission 7:kobakro-domicile"/>
    <s v="Local Transport"/>
    <s v="Investigation"/>
    <n v="4000"/>
    <n v="7.2033135242211426"/>
    <n v="555.29999999999995"/>
    <s v="E77"/>
    <s v="02/053"/>
    <s v="EAGLE CI"/>
    <x v="1"/>
    <s v="Cote d'Ivoire"/>
  </r>
  <r>
    <x v="28"/>
    <s v="Mission 7:Achat de nourriture pour cible"/>
    <s v="Trust Building"/>
    <s v="Investigation"/>
    <n v="3000"/>
    <n v="5.4024851431658565"/>
    <n v="555.29999999999995"/>
    <s v="E77"/>
    <s v="02/053"/>
    <s v="EAGLE CI"/>
    <x v="1"/>
    <s v="Cote d'Ivoire"/>
  </r>
  <r>
    <x v="28"/>
    <s v="Missin04:domicle -gare "/>
    <s v="Local Transport"/>
    <s v="Investigation"/>
    <n v="3000"/>
    <n v="5.4024851431658565"/>
    <n v="555.29999999999995"/>
    <s v="E87"/>
    <s v="02/054"/>
    <s v="EAGLE CI"/>
    <x v="1"/>
    <s v="Cote d'Ivoire"/>
  </r>
  <r>
    <x v="28"/>
    <s v="Missin04:abidjan-jacque ville"/>
    <s v="Intercity Transport"/>
    <s v="Investigation"/>
    <n v="2000"/>
    <n v="3.6016567621105713"/>
    <n v="555.29999999999995"/>
    <s v="E87"/>
    <s v="02/054"/>
    <s v="EAGLE CI"/>
    <x v="1"/>
    <s v="Cote d'Ivoire"/>
  </r>
  <r>
    <x v="28"/>
    <s v="Missin04:transport local"/>
    <s v="Local Transport"/>
    <s v="Investigation"/>
    <n v="2000"/>
    <n v="3.6016567621105713"/>
    <n v="555.29999999999995"/>
    <s v="E87"/>
    <s v="02/054"/>
    <s v="EAGLE CI"/>
    <x v="1"/>
    <s v="Cote d'Ivoire"/>
  </r>
  <r>
    <x v="28"/>
    <s v="Missin04:Nourriture"/>
    <s v="Travel Subsistence "/>
    <s v="Investigation"/>
    <n v="5000"/>
    <n v="9.0041419052764287"/>
    <n v="555.29999999999995"/>
    <s v="E87"/>
    <s v="02/054"/>
    <s v="EAGLE CI"/>
    <x v="1"/>
    <s v="Cote d'Ivoire"/>
  </r>
  <r>
    <x v="28"/>
    <s v="Missin04:Hotel"/>
    <s v="Travel Subsistence "/>
    <s v="Investigation"/>
    <n v="13000"/>
    <n v="23.410768953718712"/>
    <n v="555.29999999999995"/>
    <s v="E87"/>
    <s v="02/054"/>
    <s v="EAGLE CI"/>
    <x v="1"/>
    <s v="Cote d'Ivoire"/>
  </r>
  <r>
    <x v="29"/>
    <s v="Bingerville-Bureau"/>
    <s v="Local Transport"/>
    <s v="Office"/>
    <n v="2000"/>
    <n v="3.6016567621105713"/>
    <n v="555.29999999999995"/>
    <s v="Annick"/>
    <s v="02/060"/>
    <s v="EAGLE CI"/>
    <x v="0"/>
    <s v="Cote d'Ivoire"/>
  </r>
  <r>
    <x v="29"/>
    <s v="Bureau -bingerville"/>
    <s v="Local Transport"/>
    <s v="Office"/>
    <n v="2000"/>
    <n v="3.6016567621105713"/>
    <n v="555.29999999999995"/>
    <s v="Annick"/>
    <s v="02/060"/>
    <s v="EAGLE CI"/>
    <x v="0"/>
    <s v="Cote d'Ivoire"/>
  </r>
  <r>
    <x v="29"/>
    <s v="Songon - Bureau"/>
    <s v="Local Transport"/>
    <s v="Management"/>
    <n v="4000"/>
    <n v="7.2033135242211426"/>
    <n v="555.29999999999995"/>
    <s v="Jean Jacques"/>
    <s v="02/061"/>
    <s v="EAGLE CI"/>
    <x v="0"/>
    <s v="Cote d'Ivoire"/>
  </r>
  <r>
    <x v="29"/>
    <s v="Bureau - Songon"/>
    <s v="Local Transport"/>
    <s v="Management"/>
    <n v="4000"/>
    <n v="7.2033135242211426"/>
    <n v="555.29999999999995"/>
    <s v="Jean Jacques"/>
    <s v="02/061"/>
    <s v="EAGLE CI"/>
    <x v="0"/>
    <s v="Cote d'Ivoire"/>
  </r>
  <r>
    <x v="29"/>
    <s v="Abobo-Bureau"/>
    <s v="Local Transport"/>
    <s v="Investigation"/>
    <n v="3500"/>
    <n v="6.3028993336934995"/>
    <n v="555.29999999999995"/>
    <s v="E04"/>
    <s v="02/059"/>
    <s v="EAGLE CI"/>
    <x v="1"/>
    <s v="Cote d'Ivoire"/>
  </r>
  <r>
    <x v="29"/>
    <s v="Bureau-Abobo"/>
    <s v="Local Transport"/>
    <s v="Investigation"/>
    <n v="3500"/>
    <n v="6.3028993336934995"/>
    <n v="555.29999999999995"/>
    <s v="E04"/>
    <s v="02/059"/>
    <s v="EAGLE CI"/>
    <x v="1"/>
    <s v="Cote d'Ivoire"/>
  </r>
  <r>
    <x v="29"/>
    <s v="Yopougon - Pôle Pénal"/>
    <s v="Local Transport"/>
    <s v="Legal"/>
    <n v="3500"/>
    <n v="6.3028993336934995"/>
    <n v="555.29999999999995"/>
    <s v="Roxane"/>
    <s v="02/056"/>
    <s v="EAGLE CI"/>
    <x v="0"/>
    <s v="Cote d'Ivoire"/>
  </r>
  <r>
    <x v="29"/>
    <s v="Pôle Pénal - Bureau"/>
    <s v="Local Transport"/>
    <s v="Legal"/>
    <n v="1000"/>
    <n v="1.8008283810552856"/>
    <n v="555.29999999999995"/>
    <s v="Roxane"/>
    <s v="02/056"/>
    <s v="EAGLE CI"/>
    <x v="0"/>
    <s v="Cote d'Ivoire"/>
  </r>
  <r>
    <x v="29"/>
    <s v="Bureau - Yopougon"/>
    <s v="Local Transport"/>
    <s v="Legal"/>
    <n v="3500"/>
    <n v="6.2611806797853307"/>
    <n v="559"/>
    <s v="Roxane"/>
    <s v="02/056"/>
    <s v="EAGLE CI"/>
    <x v="2"/>
    <s v="Cote d'Ivoire"/>
  </r>
  <r>
    <x v="29"/>
    <s v="Missin04:jacquville- village "/>
    <s v="Local Transport"/>
    <s v="Investigation"/>
    <n v="3000"/>
    <n v="5.4024851431658565"/>
    <n v="555.29999999999995"/>
    <s v="E87"/>
    <s v="02/054"/>
    <s v="EAGLE CI"/>
    <x v="1"/>
    <s v="Cote d'Ivoire"/>
  </r>
  <r>
    <x v="29"/>
    <s v="Missin04:village -jacqueville "/>
    <s v="Local Transport"/>
    <s v="Investigation"/>
    <n v="3000"/>
    <n v="5.4024851431658565"/>
    <n v="555.29999999999995"/>
    <s v="E87"/>
    <s v="02/054"/>
    <s v="EAGLE CI"/>
    <x v="1"/>
    <s v="Cote d'Ivoire"/>
  </r>
  <r>
    <x v="29"/>
    <s v="Missin04:Achat de nourriture et boisson pour cible"/>
    <s v="Trust Building"/>
    <s v="Investigation"/>
    <n v="10000"/>
    <n v="18.008283810552857"/>
    <n v="555.29999999999995"/>
    <s v="E87"/>
    <s v="02/054"/>
    <s v="EAGLE CI"/>
    <x v="1"/>
    <s v="Cote d'Ivoire"/>
  </r>
  <r>
    <x v="29"/>
    <s v="Missin04:Nourriture"/>
    <s v="Travel Subsistence "/>
    <s v="Investigation"/>
    <n v="5000"/>
    <n v="9.0041419052764287"/>
    <n v="555.29999999999995"/>
    <s v="E87"/>
    <s v="02/054"/>
    <s v="EAGLE CI"/>
    <x v="1"/>
    <s v="Cote d'Ivoire"/>
  </r>
  <r>
    <x v="29"/>
    <s v="Missin04:Local Transport"/>
    <s v="Local Transport"/>
    <s v="Investigation"/>
    <n v="2000"/>
    <n v="3.6016567621105713"/>
    <n v="555.29999999999995"/>
    <s v="E87"/>
    <s v="02/054"/>
    <s v="EAGLE CI"/>
    <x v="1"/>
    <s v="Cote d'Ivoire"/>
  </r>
  <r>
    <x v="29"/>
    <s v="Missin04:jacquiville- abidjan"/>
    <s v="Local Transport"/>
    <s v="Investigation"/>
    <n v="2000"/>
    <n v="3.6016567621105713"/>
    <n v="555.29999999999995"/>
    <s v="E87"/>
    <s v="02/054"/>
    <s v="EAGLE CI"/>
    <x v="1"/>
    <s v="Cote d'Ivoire"/>
  </r>
  <r>
    <x v="29"/>
    <s v="Missin04:gare-domicle"/>
    <s v="Local Transport"/>
    <s v="Investigation"/>
    <n v="6000"/>
    <n v="10.804970286331713"/>
    <n v="555.29999999999995"/>
    <s v="E87"/>
    <s v="02/054"/>
    <s v="EAGLE CI"/>
    <x v="1"/>
    <s v="Cote d'Ivoire"/>
  </r>
  <r>
    <x v="29"/>
    <s v="Bureau-UCT"/>
    <s v="Local Transport"/>
    <s v="Investigation"/>
    <n v="4500"/>
    <n v="8.1037277147487856"/>
    <n v="555.29999999999995"/>
    <s v="Maxime"/>
    <s v="02/057"/>
    <s v="EAGLE CI"/>
    <x v="1"/>
    <s v="Cote d'Ivoire"/>
  </r>
  <r>
    <x v="29"/>
    <s v="UCT-bureau"/>
    <s v="Local Transport"/>
    <s v="Investigation"/>
    <n v="4500"/>
    <n v="8.1037277147487856"/>
    <n v="555.29999999999995"/>
    <s v="Maxime"/>
    <s v="02/057"/>
    <s v="EAGLE CI"/>
    <x v="1"/>
    <s v="Cote d'Ivoire"/>
  </r>
  <r>
    <x v="29"/>
    <s v="Gonzague-bureau"/>
    <s v="Local Transport"/>
    <s v="Investigation"/>
    <n v="4000"/>
    <n v="7.2033135242211426"/>
    <n v="555.29999999999995"/>
    <s v="Maxime"/>
    <s v="02/058"/>
    <s v="EAGLE CI"/>
    <x v="1"/>
    <s v="Cote d'Ivoire"/>
  </r>
  <r>
    <x v="29"/>
    <s v="bureau-gonzague"/>
    <s v="Local Transport"/>
    <s v="Investigation"/>
    <n v="4000"/>
    <n v="7.2033135242211426"/>
    <n v="555.29999999999995"/>
    <s v="Maxime"/>
    <s v="02/058"/>
    <s v="EAGLE CI"/>
    <x v="1"/>
    <s v="Cote d'Ivoire"/>
  </r>
  <r>
    <x v="30"/>
    <s v="Frais bancaires mois de février 2026"/>
    <s v="Bank Fees"/>
    <s v="Office"/>
    <n v="4950"/>
    <n v="8.8550983899821105"/>
    <n v="559"/>
    <s v="SGBCI"/>
    <m/>
    <s v="EAGLE CI"/>
    <x v="2"/>
    <s v="Cote d'Ivoire"/>
  </r>
  <r>
    <x v="31"/>
    <s v="Achat de carte de credit Orange facture n°OCI-ABMALL.010.005486"/>
    <s v="Telephone"/>
    <s v="Office"/>
    <n v="5000"/>
    <n v="8.8332980001413333"/>
    <n v="566.04"/>
    <s v="Annick"/>
    <m/>
    <s v="EAGLE CI"/>
    <x v="1"/>
    <s v="Cote d'Ivoire"/>
  </r>
  <r>
    <x v="31"/>
    <s v="Achat de carte de credit Orange facture n°OCI-ABMALL.010.005486"/>
    <s v="Telephone"/>
    <s v="Management"/>
    <n v="10000"/>
    <n v="17.666596000282667"/>
    <n v="566.04"/>
    <s v="Jean Jacques"/>
    <m/>
    <s v="EAGLE CI"/>
    <x v="1"/>
    <s v="Cote d'Ivoire"/>
  </r>
  <r>
    <x v="31"/>
    <s v="Achat de carte de credit Orange facture n°OCI-ABMALL.010.005486"/>
    <s v="Telephone"/>
    <s v="Investigation"/>
    <n v="5000"/>
    <n v="8.8332980001413333"/>
    <n v="566.04"/>
    <s v="E04"/>
    <m/>
    <s v="EAGLE CI"/>
    <x v="1"/>
    <s v="Cote d'Ivoire"/>
  </r>
  <r>
    <x v="31"/>
    <s v="Achat de carte de credit Orange facture n°OCI-ABMALL.010.005486"/>
    <s v="Telephone"/>
    <s v="Office"/>
    <n v="5000"/>
    <n v="8.8332980001413333"/>
    <n v="566.04"/>
    <s v="Agnes"/>
    <m/>
    <s v="EAGLE CI"/>
    <x v="1"/>
    <s v="Cote d'Ivoire"/>
  </r>
  <r>
    <x v="31"/>
    <s v="Achat de carte de credit Orange facture n°OCI-ABMALL.010.005486"/>
    <s v="Telephone"/>
    <s v="Media"/>
    <n v="5000"/>
    <n v="8.8332980001413333"/>
    <n v="566.04"/>
    <s v="Maxime"/>
    <m/>
    <s v="EAGLE CI"/>
    <x v="1"/>
    <s v="Cote d'Ivoire"/>
  </r>
  <r>
    <x v="31"/>
    <s v="Achat de carte de credit Orange facture n°OCI-ABMALL.010.005486"/>
    <s v="Telephone"/>
    <s v="Investigation"/>
    <n v="5000"/>
    <n v="8.8332980001413333"/>
    <n v="566.04"/>
    <s v="E15"/>
    <m/>
    <s v="EAGLE CI"/>
    <x v="1"/>
    <s v="Cote d'Ivoire"/>
  </r>
  <r>
    <x v="31"/>
    <s v="Achat de carte de credit Orange facture n°OCI-ABMALL.010.005486"/>
    <s v="Telephone"/>
    <s v="Investigation"/>
    <n v="5000"/>
    <n v="8.8332980001413333"/>
    <n v="566.04"/>
    <s v="E77"/>
    <m/>
    <s v="EAGLE CI"/>
    <x v="1"/>
    <s v="Cote d'Ivoire"/>
  </r>
  <r>
    <x v="31"/>
    <s v="Achat de carte de credit Orange facture n°OCI-ABMALL.010.005486"/>
    <s v="Telephone"/>
    <s v="Investigation"/>
    <n v="5000"/>
    <n v="8.8332980001413333"/>
    <n v="566.04"/>
    <s v="E87"/>
    <m/>
    <s v="EAGLE CI"/>
    <x v="1"/>
    <s v="Cote d'Ivoire"/>
  </r>
  <r>
    <x v="31"/>
    <s v="Achat de carte de credit Orange facture n°OCI-ABMALL.010.005486"/>
    <s v="Telephone"/>
    <s v="Office"/>
    <n v="5000"/>
    <n v="8.8332980001413333"/>
    <n v="566.04"/>
    <s v="Roxane"/>
    <m/>
    <s v="EAGLE CI"/>
    <x v="1"/>
    <s v="Cote d'Ivoire"/>
  </r>
  <r>
    <x v="32"/>
    <s v="Mission:1 Bureau-Yopougon lieu d'op"/>
    <s v="Local Transport"/>
    <s v="Operation"/>
    <n v="6000"/>
    <n v="10.599957600169599"/>
    <n v="566.04"/>
    <s v="E04"/>
    <m/>
    <s v="EAGLE CI"/>
    <x v="1"/>
    <s v="Cote d'Ivoire"/>
  </r>
  <r>
    <x v="32"/>
    <s v="Mission:1 Nourriture"/>
    <s v="Travel Subsistence"/>
    <s v="Operation"/>
    <n v="6000"/>
    <n v="10.599957600169599"/>
    <n v="566.04"/>
    <s v="E04"/>
    <m/>
    <s v="EAGLE CI"/>
    <x v="1"/>
    <s v="Cote d'Ivoire"/>
  </r>
  <r>
    <x v="32"/>
    <s v="Mission:1 Hotel"/>
    <s v="Travel Subsistence"/>
    <s v="Operation"/>
    <n v="30000"/>
    <n v="52.999788000848"/>
    <n v="566.04"/>
    <s v="E04"/>
    <m/>
    <s v="EAGLE CI"/>
    <x v="1"/>
    <s v="Cote d'Ivoire"/>
  </r>
  <r>
    <x v="32"/>
    <s v="Mission:1 Hotel Miel(op)-Domicile"/>
    <s v="Travel Subsistence"/>
    <s v="Operation"/>
    <n v="6000"/>
    <n v="10.599957600169599"/>
    <n v="566.04"/>
    <s v="E04"/>
    <m/>
    <s v="EAGLE CI"/>
    <x v="1"/>
    <s v="Cote d'Ivoire"/>
  </r>
  <r>
    <x v="32"/>
    <s v="Bureau-UCT"/>
    <s v="Local Transport"/>
    <s v="Media"/>
    <n v="4000"/>
    <n v="7.0666384001130664"/>
    <n v="566.04"/>
    <s v="Maxime"/>
    <s v="03/001"/>
    <s v="EAGLE CI"/>
    <x v="1"/>
    <s v="Cote d'Ivoire"/>
  </r>
  <r>
    <x v="32"/>
    <s v="UCT-bureau"/>
    <s v="Local Transport"/>
    <s v="Media"/>
    <n v="4000"/>
    <n v="7.0666384001130664"/>
    <n v="566.04"/>
    <s v="Maxime"/>
    <s v="03/001"/>
    <s v="EAGLE CI"/>
    <x v="1"/>
    <s v="Cote d'Ivoire"/>
  </r>
  <r>
    <x v="32"/>
    <s v="Mission 1:domicile-adjame"/>
    <s v="Local Transport"/>
    <s v="Investigation"/>
    <n v="2500"/>
    <n v="4.4166490000706666"/>
    <n v="566.04"/>
    <s v="E77"/>
    <s v="03/003"/>
    <s v="EAGLE CI"/>
    <x v="1"/>
    <s v="Cote d'Ivoire"/>
  </r>
  <r>
    <x v="32"/>
    <s v="Mission 1:adjame-jacqueville"/>
    <s v="Local Transport"/>
    <s v="Investigation"/>
    <n v="1500"/>
    <n v="2.6499894000423998"/>
    <n v="566.04"/>
    <s v="E77"/>
    <s v="03/003"/>
    <s v="EAGLE CI"/>
    <x v="1"/>
    <s v="Cote d'Ivoire"/>
  </r>
  <r>
    <x v="32"/>
    <s v="Mission 1:nourriture"/>
    <s v="Travel Subsistence"/>
    <s v="Investigation"/>
    <n v="5000"/>
    <n v="8.8332980001413333"/>
    <n v="566.04"/>
    <s v="E77"/>
    <s v="03/003"/>
    <s v="EAGLE CI"/>
    <x v="1"/>
    <s v="Cote d'Ivoire"/>
  </r>
  <r>
    <x v="32"/>
    <s v="Mission 1:gare-marche"/>
    <s v="Local Transport"/>
    <s v="Investigation"/>
    <n v="500"/>
    <n v="0.8833298000141333"/>
    <n v="566.04"/>
    <s v="E77"/>
    <s v="03/003"/>
    <s v="EAGLE CI"/>
    <x v="1"/>
    <s v="Cote d'Ivoire"/>
  </r>
  <r>
    <x v="32"/>
    <s v="Mission 1:jacqueville-addah"/>
    <s v="Local Transport"/>
    <s v="Investigation"/>
    <n v="5000"/>
    <n v="8.8332980001413333"/>
    <n v="566.04"/>
    <s v="E77"/>
    <s v="03/003"/>
    <s v="EAGLE CI"/>
    <x v="1"/>
    <s v="Cote d'Ivoire"/>
  </r>
  <r>
    <x v="32"/>
    <s v="Mission 1:addah-jacqueville"/>
    <s v="Local Transport"/>
    <s v="Investigation"/>
    <n v="5000"/>
    <n v="8.8332980001413333"/>
    <n v="566.04"/>
    <s v="E77"/>
    <s v="03/003"/>
    <s v="EAGLE CI"/>
    <x v="1"/>
    <s v="Cote d'Ivoire"/>
  </r>
  <r>
    <x v="32"/>
    <s v="Mission 1:gare-gare abidjan"/>
    <s v="Local Transport"/>
    <s v="Investigation"/>
    <n v="500"/>
    <n v="0.8833298000141333"/>
    <n v="566.04"/>
    <s v="E77"/>
    <s v="03/003"/>
    <s v="EAGLE CI"/>
    <x v="1"/>
    <s v="Cote d'Ivoire"/>
  </r>
  <r>
    <x v="32"/>
    <s v="Mission 1:gare A-carrefour"/>
    <s v="Local Transport"/>
    <s v="Investigation"/>
    <n v="500"/>
    <n v="0.8833298000141333"/>
    <n v="566.04"/>
    <s v="E77"/>
    <s v="03/003"/>
    <s v="EAGLE CI"/>
    <x v="1"/>
    <s v="Cote d'Ivoire"/>
  </r>
  <r>
    <x v="32"/>
    <s v="Mission 1:carrefour-plage"/>
    <s v="Local Transport"/>
    <s v="Investigation"/>
    <n v="500"/>
    <n v="0.8833298000141333"/>
    <n v="566.04"/>
    <s v="E77"/>
    <s v="03/003"/>
    <s v="EAGLE CI"/>
    <x v="1"/>
    <s v="Cote d'Ivoire"/>
  </r>
  <r>
    <x v="32"/>
    <s v="Mission 1:plage-gare A"/>
    <s v="Local Transport"/>
    <s v="Investigation"/>
    <n v="500"/>
    <n v="0.8833298000141333"/>
    <n v="566.04"/>
    <s v="E77"/>
    <s v="03/003"/>
    <s v="EAGLE CI"/>
    <x v="1"/>
    <s v="Cote d'Ivoire"/>
  </r>
  <r>
    <x v="32"/>
    <s v="Mission 1:GARE A-abidjan"/>
    <s v="Local Transport"/>
    <s v="Investigation"/>
    <n v="1500"/>
    <n v="2.6499894000423998"/>
    <n v="566.04"/>
    <s v="E77"/>
    <s v="03/003"/>
    <s v="EAGLE CI"/>
    <x v="1"/>
    <s v="Cote d'Ivoire"/>
  </r>
  <r>
    <x v="32"/>
    <s v="Mission 1:yopougon-domicile"/>
    <s v="Local Transport"/>
    <s v="Investigation"/>
    <n v="6000"/>
    <n v="10.599957600169599"/>
    <n v="566.04"/>
    <s v="E77"/>
    <s v="03/003"/>
    <s v="EAGLE CI"/>
    <x v="1"/>
    <s v="Cote d'Ivoire"/>
  </r>
  <r>
    <x v="33"/>
    <s v="Location de VAN matricule Toyota Hiace 838 WWCI01"/>
    <s v="Intercity Transport"/>
    <s v="Operation"/>
    <n v="50000"/>
    <n v="88.332980001413333"/>
    <n v="566.04"/>
    <s v="Annick"/>
    <m/>
    <s v="EAGLE CI"/>
    <x v="1"/>
    <s v="Cote d'Ivoire"/>
  </r>
  <r>
    <x v="33"/>
    <s v="Location Renault Oroch Immatriculée D481362"/>
    <s v="Intercity Transport"/>
    <s v="Operation"/>
    <n v="40000"/>
    <n v="70.666384001130666"/>
    <n v="566.04"/>
    <s v="Annick"/>
    <m/>
    <s v="EAGLE CI"/>
    <x v="1"/>
    <s v="Cote d'Ivoire"/>
  </r>
  <r>
    <x v="33"/>
    <s v="Location Renault Oroch Immatriculée D482541"/>
    <s v="Intercity Transport"/>
    <s v="Operation"/>
    <n v="40000"/>
    <n v="70.666384001130666"/>
    <n v="566.04"/>
    <s v="Annick"/>
    <m/>
    <s v="EAGLE CI"/>
    <x v="1"/>
    <s v="Cote d'Ivoire"/>
  </r>
  <r>
    <x v="33"/>
    <s v="Bingerville-Yopougon"/>
    <s v="Local Transport"/>
    <s v="Operation"/>
    <n v="10000"/>
    <n v="17.666596000282667"/>
    <n v="566.04"/>
    <s v="Annick"/>
    <m/>
    <s v="EAGLE CI"/>
    <x v="1"/>
    <s v="Cote d'Ivoire"/>
  </r>
  <r>
    <x v="33"/>
    <s v="UCT-Bingerville"/>
    <s v="Local Transport"/>
    <s v="Operation"/>
    <n v="5000"/>
    <n v="8.8332980001413333"/>
    <n v="566.04"/>
    <s v="Annick"/>
    <m/>
    <s v="EAGLE CI"/>
    <x v="1"/>
    <s v="Cote d'Ivoire"/>
  </r>
  <r>
    <x v="33"/>
    <s v="Nourriture"/>
    <s v="Travel Subsistence"/>
    <s v="Operation"/>
    <n v="6000"/>
    <n v="10.599957600169599"/>
    <n v="566.04"/>
    <s v="Annick"/>
    <m/>
    <s v="EAGLE CI"/>
    <x v="1"/>
    <s v="Cote d'Ivoire"/>
  </r>
  <r>
    <x v="33"/>
    <s v="Achat de boisson pour 2 UCT pendant l'Operation"/>
    <s v="Travel Subsistence"/>
    <s v="Operation"/>
    <n v="15000"/>
    <n v="26.499894000424"/>
    <n v="566.04"/>
    <s v="Annick"/>
    <m/>
    <s v="EAGLE CI"/>
    <x v="1"/>
    <s v="Cote d'Ivoire"/>
  </r>
  <r>
    <x v="33"/>
    <s v="Bonus Equipe Op du 03 Mars 2026"/>
    <s v="Bonus"/>
    <s v="Operation"/>
    <n v="50000"/>
    <n v="88.332980001413333"/>
    <n v="566.04"/>
    <s v="Annick"/>
    <s v="03/024"/>
    <s v="EAGLE CI"/>
    <x v="1"/>
    <s v="Cote d'Ivoire"/>
  </r>
  <r>
    <x v="33"/>
    <s v="Domicile - BAE"/>
    <s v="Local Transport"/>
    <s v="Operation"/>
    <n v="5000"/>
    <n v="8.8332980001413333"/>
    <n v="566.04"/>
    <s v="Jean Jacques"/>
    <m/>
    <s v="EAGLE CI"/>
    <x v="1"/>
    <s v="Cote d'Ivoire"/>
  </r>
  <r>
    <x v="33"/>
    <s v="Nourriture"/>
    <s v="Travel Subsistence"/>
    <s v="Operation"/>
    <n v="6000"/>
    <n v="10.599957600169599"/>
    <n v="566.04"/>
    <s v="Jean Jacques"/>
    <m/>
    <s v="EAGLE CI"/>
    <x v="1"/>
    <s v="Cote d'Ivoire"/>
  </r>
  <r>
    <x v="33"/>
    <s v="Chambre Equipe 1 Opération"/>
    <s v="Travel Subsistence"/>
    <s v="Operation"/>
    <n v="30000"/>
    <n v="52.999788000848"/>
    <n v="566.04"/>
    <s v="Jean Jacques"/>
    <m/>
    <s v="EAGLE CI"/>
    <x v="1"/>
    <s v="Cote d'Ivoire"/>
  </r>
  <r>
    <x v="33"/>
    <s v="Boisson UCT Op"/>
    <s v="Travel Subsistence"/>
    <s v="Operation"/>
    <n v="5000"/>
    <n v="8.8332980001413333"/>
    <n v="566.04"/>
    <s v="Jean Jacques"/>
    <m/>
    <s v="EAGLE CI"/>
    <x v="1"/>
    <s v="Cote d'Ivoire"/>
  </r>
  <r>
    <x v="33"/>
    <s v="UCT - Domicile"/>
    <s v="Local Transport"/>
    <s v="Operation"/>
    <n v="11000"/>
    <n v="19.433255600310932"/>
    <n v="566.04"/>
    <s v="Jean Jacques"/>
    <m/>
    <s v="EAGLE CI"/>
    <x v="1"/>
    <s v="Cote d'Ivoire"/>
  </r>
  <r>
    <x v="33"/>
    <s v="Domicile - UCT"/>
    <s v="Local Transport"/>
    <s v="Operation"/>
    <n v="10000"/>
    <n v="17.666596000282667"/>
    <n v="566.04"/>
    <s v="Jean Jacques"/>
    <m/>
    <s v="EAGLE CI"/>
    <x v="1"/>
    <s v="Cote d'Ivoire"/>
  </r>
  <r>
    <x v="33"/>
    <s v="UCT - Domicile"/>
    <s v="Local Transport"/>
    <s v="Operation"/>
    <n v="10000"/>
    <n v="17.666596000282667"/>
    <n v="566.04"/>
    <s v="Jean Jacques"/>
    <m/>
    <s v="EAGLE CI"/>
    <x v="1"/>
    <s v="Cote d'Ivoire"/>
  </r>
  <r>
    <x v="33"/>
    <s v="Mission:1 Domicile-Yopougon lieu d'op"/>
    <s v="Local Transport"/>
    <s v="Operation"/>
    <n v="5000"/>
    <n v="8.8332980001413333"/>
    <n v="566.04"/>
    <s v="E04"/>
    <m/>
    <s v="EAGLE CI"/>
    <x v="1"/>
    <s v="Cote d'Ivoire"/>
  </r>
  <r>
    <x v="33"/>
    <s v="Reglement facture d'eau du bureau Octobre Novembre Decembre 2025"/>
    <s v="Rent &amp; Utilities"/>
    <s v="Office"/>
    <n v="45000"/>
    <n v="79.499682001272006"/>
    <n v="566.04"/>
    <s v="Agnes"/>
    <s v="03/005"/>
    <s v="EAGLE CI"/>
    <x v="1"/>
    <s v="Cote d'Ivoire"/>
  </r>
  <r>
    <x v="33"/>
    <s v="Achat de carburant véhicule Van 838WW01"/>
    <s v="Intercity Transport"/>
    <s v="Operation"/>
    <n v="50000"/>
    <n v="88.332980001413333"/>
    <n v="566.04"/>
    <s v="Maxime"/>
    <m/>
    <s v="EAGLE CI"/>
    <x v="1"/>
    <s v="Cote d'Ivoire"/>
  </r>
  <r>
    <x v="33"/>
    <s v="Achat de carburant véhicule D48 1362"/>
    <s v="Intercity Transport"/>
    <s v="Operation"/>
    <n v="40000"/>
    <n v="70.666384001130666"/>
    <n v="566.04"/>
    <s v="Maxime"/>
    <m/>
    <s v="EAGLE CI"/>
    <x v="1"/>
    <s v="Cote d'Ivoire"/>
  </r>
  <r>
    <x v="33"/>
    <s v="Achat de carburant véhicule D48 254"/>
    <s v="Intercity Transport"/>
    <s v="Operation"/>
    <n v="40000"/>
    <n v="70.666384001130666"/>
    <n v="566.04"/>
    <s v="Maxime"/>
    <m/>
    <s v="EAGLE CI"/>
    <x v="1"/>
    <s v="Cote d'Ivoire"/>
  </r>
  <r>
    <x v="33"/>
    <s v="Gonzague-Yopougon BAE"/>
    <s v="Local Transport"/>
    <s v="Operation"/>
    <n v="14000"/>
    <n v="24.733234400395734"/>
    <n v="566.04"/>
    <s v="Maxime"/>
    <m/>
    <s v="EAGLE CI"/>
    <x v="1"/>
    <s v="Cote d'Ivoire"/>
  </r>
  <r>
    <x v="33"/>
    <s v="UCT-Riviera 2"/>
    <s v="Local Transport"/>
    <s v="Operation"/>
    <n v="7000"/>
    <n v="12.366617200197867"/>
    <n v="566.04"/>
    <s v="Maxime"/>
    <m/>
    <s v="EAGLE CI"/>
    <x v="1"/>
    <s v="Cote d'Ivoire"/>
  </r>
  <r>
    <x v="33"/>
    <s v="Riviera 2- Gare de BassamTreichville"/>
    <s v="Local Transport"/>
    <s v="Operation"/>
    <n v="12000"/>
    <n v="21.199915200339198"/>
    <n v="566.04"/>
    <s v="Maxime"/>
    <m/>
    <s v="EAGLE CI"/>
    <x v="1"/>
    <s v="Cote d'Ivoire"/>
  </r>
  <r>
    <x v="33"/>
    <s v="Gare de Bassam-Abobo"/>
    <s v="Local Transport"/>
    <s v="Operation"/>
    <n v="15000"/>
    <n v="26.499894000424"/>
    <n v="566.04"/>
    <s v="Maxime"/>
    <m/>
    <s v="EAGLE CI"/>
    <x v="1"/>
    <s v="Cote d'Ivoire"/>
  </r>
  <r>
    <x v="33"/>
    <s v="Abobo-Gonzague"/>
    <s v="Local Transport"/>
    <s v="Operation"/>
    <n v="15000"/>
    <n v="26.499894000424"/>
    <n v="566.04"/>
    <s v="Maxime"/>
    <m/>
    <s v="EAGLE CI"/>
    <x v="1"/>
    <s v="Cote d'Ivoire"/>
  </r>
  <r>
    <x v="33"/>
    <s v="Nourriture et boissons UCT"/>
    <s v="Travel Subsistence"/>
    <s v="Operation"/>
    <n v="30000"/>
    <n v="52.999788000848"/>
    <n v="566.04"/>
    <s v="Maxime"/>
    <m/>
    <s v="EAGLE CI"/>
    <x v="1"/>
    <s v="Cote d'Ivoire"/>
  </r>
  <r>
    <x v="33"/>
    <s v="Nourriture"/>
    <s v="Travel Subsistence"/>
    <s v="Operation"/>
    <n v="6000"/>
    <n v="10.599957600169599"/>
    <n v="566.04"/>
    <s v="Maxime"/>
    <m/>
    <s v="EAGLE CI"/>
    <x v="1"/>
    <s v="Cote d'Ivoire"/>
  </r>
  <r>
    <x v="33"/>
    <s v="Missin01:domicle-gare"/>
    <s v="Local Transport"/>
    <s v="Investigation"/>
    <n v="3000"/>
    <n v="5.2999788000847996"/>
    <n v="566.04"/>
    <s v="E87"/>
    <s v="03/002"/>
    <s v="EAGLE CI"/>
    <x v="1"/>
    <s v="Cote d'Ivoire"/>
  </r>
  <r>
    <x v="33"/>
    <s v="Missin01:abidjan-san pedro"/>
    <s v="Intercity Transport"/>
    <s v="Investigation"/>
    <n v="6100"/>
    <n v="10.776623560172427"/>
    <n v="566.04"/>
    <s v="E87"/>
    <s v="03/002"/>
    <s v="EAGLE CI"/>
    <x v="1"/>
    <s v="Cote d'Ivoire"/>
  </r>
  <r>
    <x v="33"/>
    <s v="Missin01:nourriture"/>
    <s v="Travel Subsistence"/>
    <s v="Investigation"/>
    <n v="5000"/>
    <n v="8.8332980001413333"/>
    <n v="566.04"/>
    <s v="E87"/>
    <s v="03/002"/>
    <s v="EAGLE CI"/>
    <x v="1"/>
    <s v="Cote d'Ivoire"/>
  </r>
  <r>
    <x v="33"/>
    <s v="Missin01:recheche d hotel"/>
    <s v="Local Transport"/>
    <s v="Investigation"/>
    <n v="2000"/>
    <n v="3.5333192000565332"/>
    <n v="566.04"/>
    <s v="E87"/>
    <s v="03/002"/>
    <s v="EAGLE CI"/>
    <x v="1"/>
    <s v="Cote d'Ivoire"/>
  </r>
  <r>
    <x v="33"/>
    <s v="Conso UCT"/>
    <s v="Travel Subsistence"/>
    <s v="Operation"/>
    <n v="66000"/>
    <n v="116.5995336018656"/>
    <n v="566.04"/>
    <s v="Roxane"/>
    <m/>
    <s v="EAGLE CI"/>
    <x v="1"/>
    <s v="Cote d'Ivoire"/>
  </r>
  <r>
    <x v="33"/>
    <s v="Conso MINEF"/>
    <s v="Travel Subsistence"/>
    <s v="Operation"/>
    <n v="12000"/>
    <n v="21.199915200339198"/>
    <n v="566.04"/>
    <s v="Roxane"/>
    <m/>
    <s v="EAGLE CI"/>
    <x v="1"/>
    <s v="Cote d'Ivoire"/>
  </r>
  <r>
    <x v="33"/>
    <s v="Achat de nourriture et eau pour detenu"/>
    <s v="Jail Visit"/>
    <s v="Operation"/>
    <n v="1500"/>
    <n v="2.6499894000423998"/>
    <n v="566.04"/>
    <s v="Roxane"/>
    <m/>
    <s v="EAGLE CI"/>
    <x v="1"/>
    <s v="Cote d'Ivoire"/>
  </r>
  <r>
    <x v="33"/>
    <s v="Achat de nourriture et eau pour detenu"/>
    <s v="Jail Visit"/>
    <s v="Operation"/>
    <n v="1500"/>
    <n v="2.6499894000423998"/>
    <n v="566.04"/>
    <s v="Roxane"/>
    <m/>
    <s v="EAGLE CI"/>
    <x v="1"/>
    <s v="Cote d'Ivoire"/>
  </r>
  <r>
    <x v="33"/>
    <s v="Domicile - Yopougon BAE"/>
    <s v="Local Transport"/>
    <s v="Operation"/>
    <n v="5000"/>
    <n v="8.8332980001413333"/>
    <n v="566.04"/>
    <s v="Roxane"/>
    <m/>
    <s v="EAGLE CI"/>
    <x v="1"/>
    <s v="Cote d'Ivoire"/>
  </r>
  <r>
    <x v="33"/>
    <s v="Nourriture"/>
    <s v="Travel Subsistence"/>
    <s v="Operation"/>
    <n v="6000"/>
    <n v="10.599957600169599"/>
    <n v="566.04"/>
    <s v="Roxane"/>
    <m/>
    <s v="EAGLE CI"/>
    <x v="1"/>
    <s v="Cote d'Ivoire"/>
  </r>
  <r>
    <x v="33"/>
    <s v="Achat de boissons pendant op"/>
    <s v="Travel Subsistence"/>
    <s v="Operation"/>
    <n v="25000"/>
    <n v="44.166490000706666"/>
    <n v="566.04"/>
    <s v="Roxane"/>
    <m/>
    <s v="EAGLE CI"/>
    <x v="1"/>
    <s v="Cote d'Ivoire"/>
  </r>
  <r>
    <x v="33"/>
    <s v="UCT - Domicile"/>
    <s v="Local Transport"/>
    <s v="Operation"/>
    <n v="10000"/>
    <n v="17.666596000282667"/>
    <n v="566.04"/>
    <s v="Roxane"/>
    <m/>
    <s v="EAGLE CI"/>
    <x v="1"/>
    <s v="Cote d'Ivoire"/>
  </r>
  <r>
    <x v="34"/>
    <s v="Frais d'envoi wave à E87"/>
    <s v="Transfers Fees"/>
    <s v="Office"/>
    <n v="300"/>
    <n v="0.52999788000848003"/>
    <n v="566.04"/>
    <s v="Agnes"/>
    <s v="03/007"/>
    <s v="EAGLE CI"/>
    <x v="1"/>
    <s v="Cote d'Ivoire"/>
  </r>
  <r>
    <x v="34"/>
    <s v="Frais d'envoi wave à E04"/>
    <s v="Transfers Fees"/>
    <s v="Office"/>
    <n v="500"/>
    <n v="0.8833298000141333"/>
    <n v="566.04"/>
    <s v="Agnes"/>
    <s v="03/007"/>
    <s v="EAGLE CI"/>
    <x v="1"/>
    <s v="Cote d'Ivoire"/>
  </r>
  <r>
    <x v="34"/>
    <s v="Frais d'envoi wave à E15"/>
    <s v="Transfers Fees"/>
    <s v="Office"/>
    <n v="300"/>
    <n v="0.52999788000848003"/>
    <n v="566.04"/>
    <s v="Agnes"/>
    <s v="03/007"/>
    <s v="EAGLE CI"/>
    <x v="1"/>
    <s v="Cote d'Ivoire"/>
  </r>
  <r>
    <x v="34"/>
    <s v="Bureau - UCT"/>
    <s v="Local Transport"/>
    <s v="Office"/>
    <n v="4000"/>
    <n v="7.0666384001130664"/>
    <n v="566.04"/>
    <s v="Agnes"/>
    <s v="03/008"/>
    <s v="EAGLE CI"/>
    <x v="1"/>
    <s v="Cote d'Ivoire"/>
  </r>
  <r>
    <x v="34"/>
    <s v="UCT- Bureau"/>
    <s v="Local Transport"/>
    <s v="Office"/>
    <n v="4000"/>
    <n v="7.0666384001130664"/>
    <n v="566.04"/>
    <s v="Agnes"/>
    <s v="03/008"/>
    <s v="EAGLE CI"/>
    <x v="1"/>
    <s v="Cote d'Ivoire"/>
  </r>
  <r>
    <x v="34"/>
    <s v="Gonzague-UCT"/>
    <s v="Local Transport"/>
    <s v="Media"/>
    <n v="13000"/>
    <n v="22.966574800367468"/>
    <n v="566.04"/>
    <s v="Maxime"/>
    <m/>
    <s v="EAGLE CI"/>
    <x v="1"/>
    <s v="Cote d'Ivoire"/>
  </r>
  <r>
    <x v="34"/>
    <s v="UCT-Gonzague"/>
    <s v="Local Transport"/>
    <s v="Media"/>
    <n v="13000"/>
    <n v="22.966574800367468"/>
    <n v="566.04"/>
    <s v="Maxime"/>
    <m/>
    <s v="EAGLE CI"/>
    <x v="1"/>
    <s v="Cote d'Ivoire"/>
  </r>
  <r>
    <x v="34"/>
    <s v="Missin01:hotel"/>
    <s v="Travel Subsistence"/>
    <s v="Investigation"/>
    <n v="13000"/>
    <n v="22.966574800367468"/>
    <n v="566.04"/>
    <s v="E87"/>
    <s v="03/002"/>
    <s v="EAGLE CI"/>
    <x v="1"/>
    <s v="Cote d'Ivoire"/>
  </r>
  <r>
    <x v="34"/>
    <s v="Missin01:san pedro-gbabiadji "/>
    <s v="Local Transport"/>
    <s v="Investigation"/>
    <n v="3000"/>
    <n v="5.2999788000847996"/>
    <n v="566.04"/>
    <s v="E87"/>
    <s v="03/002"/>
    <s v="EAGLE CI"/>
    <x v="1"/>
    <s v="Cote d'Ivoire"/>
  </r>
  <r>
    <x v="34"/>
    <s v="Missin01:recherche d Hotel"/>
    <s v="Local Transport"/>
    <s v="Investigation"/>
    <n v="2000"/>
    <n v="3.5333192000565332"/>
    <n v="566.04"/>
    <s v="E87"/>
    <s v="03/002"/>
    <s v="EAGLE CI"/>
    <x v="1"/>
    <s v="Cote d'Ivoire"/>
  </r>
  <r>
    <x v="34"/>
    <s v="Missin01:gbabiadji - brobonou "/>
    <s v="Local Transport"/>
    <s v="Investigation"/>
    <n v="3000"/>
    <n v="5.2999788000847996"/>
    <n v="566.04"/>
    <s v="E87"/>
    <s v="03/002"/>
    <s v="EAGLE CI"/>
    <x v="1"/>
    <s v="Cote d'Ivoire"/>
  </r>
  <r>
    <x v="34"/>
    <s v="Missin01:brobonou - gbabiadji "/>
    <s v="Local Transport"/>
    <s v="Investigation"/>
    <n v="3000"/>
    <n v="5.2999788000847996"/>
    <n v="566.04"/>
    <s v="E87"/>
    <s v="03/002"/>
    <s v="EAGLE CI"/>
    <x v="1"/>
    <s v="Cote d'Ivoire"/>
  </r>
  <r>
    <x v="34"/>
    <s v="Mission 01 : Achat de nourriture pour cible"/>
    <s v="Trust Building"/>
    <s v="Investigation"/>
    <n v="7500"/>
    <n v="13.249947000212"/>
    <n v="566.04"/>
    <s v="E87"/>
    <s v="03/002"/>
    <s v="EAGLE CI"/>
    <x v="1"/>
    <s v="Cote d'Ivoire"/>
  </r>
  <r>
    <x v="34"/>
    <s v="Missin01:Nourriture"/>
    <s v="Travel Subsistence"/>
    <s v="Investigation"/>
    <n v="5000"/>
    <n v="8.8332980001413333"/>
    <n v="566.04"/>
    <s v="E87"/>
    <s v="03/002"/>
    <s v="EAGLE CI"/>
    <x v="1"/>
    <s v="Cote d'Ivoire"/>
  </r>
  <r>
    <x v="34"/>
    <s v="Missin01:Hotel"/>
    <s v="Travel Subsistence"/>
    <s v="Investigation"/>
    <n v="13000"/>
    <n v="22.966574800367468"/>
    <n v="566.04"/>
    <s v="E87"/>
    <s v="03/002"/>
    <s v="EAGLE CI"/>
    <x v="1"/>
    <s v="Cote d'Ivoire"/>
  </r>
  <r>
    <x v="34"/>
    <s v="Achat de nourriture et eau pour detenu"/>
    <s v="Jail Visit"/>
    <s v="Operation"/>
    <n v="1500"/>
    <n v="2.6499894000423998"/>
    <n v="566.04"/>
    <s v="Roxane"/>
    <m/>
    <s v="EAGLE CI"/>
    <x v="1"/>
    <s v="Cote d'Ivoire"/>
  </r>
  <r>
    <x v="34"/>
    <s v="Achat de nourriture et eau pour detenu"/>
    <s v="Jail Visit"/>
    <s v="Operation"/>
    <n v="1500"/>
    <n v="2.6499894000423998"/>
    <n v="566.04"/>
    <s v="Roxane"/>
    <m/>
    <s v="EAGLE CI"/>
    <x v="1"/>
    <s v="Cote d'Ivoire"/>
  </r>
  <r>
    <x v="34"/>
    <s v="Domicile - UCT"/>
    <s v="Local Transport"/>
    <s v="Operation"/>
    <n v="10000"/>
    <n v="17.666596000282667"/>
    <n v="566.04"/>
    <s v="Roxane"/>
    <m/>
    <s v="EAGLE CI"/>
    <x v="1"/>
    <s v="Cote d'Ivoire"/>
  </r>
  <r>
    <x v="34"/>
    <s v="UCT - Domicile"/>
    <s v="Local Transport"/>
    <s v="Operation"/>
    <n v="10000"/>
    <n v="17.666596000282667"/>
    <n v="566.04"/>
    <s v="Roxane"/>
    <m/>
    <s v="EAGLE CI"/>
    <x v="1"/>
    <s v="Cote d'Ivoire"/>
  </r>
  <r>
    <x v="35"/>
    <s v="Mission:2 Domicile-Koumassi"/>
    <s v="Local Transport"/>
    <s v="Operation"/>
    <n v="8000"/>
    <n v="14.133276800226133"/>
    <n v="566.04"/>
    <s v="E04"/>
    <s v="03/006"/>
    <s v="EAGLE CI"/>
    <x v="1"/>
    <s v="Cote d'Ivoire"/>
  </r>
  <r>
    <x v="35"/>
    <s v="Mission:2 Achat conso cible(Nourriture et boissons)"/>
    <s v="Trust Building"/>
    <s v="Operation"/>
    <n v="5000"/>
    <n v="8.8332980001413333"/>
    <n v="566.04"/>
    <s v="E04"/>
    <s v="03/006"/>
    <s v="EAGLE CI"/>
    <x v="1"/>
    <s v="Cote d'Ivoire"/>
  </r>
  <r>
    <x v="35"/>
    <s v="Mission:2 Frais transport cible"/>
    <s v="Local Transport"/>
    <s v="Operation"/>
    <n v="10000"/>
    <n v="17.666596000282667"/>
    <n v="566.04"/>
    <s v="E04"/>
    <s v="03/006"/>
    <s v="EAGLE CI"/>
    <x v="1"/>
    <s v="Cote d'Ivoire"/>
  </r>
  <r>
    <x v="35"/>
    <s v="Mission:2 Koumassi-Domicile"/>
    <s v="Local Transport"/>
    <s v="Operation"/>
    <n v="8000"/>
    <n v="14.133276800226133"/>
    <n v="566.04"/>
    <s v="E04"/>
    <s v="03/006"/>
    <s v="EAGLE CI"/>
    <x v="1"/>
    <s v="Cote d'Ivoire"/>
  </r>
  <r>
    <x v="35"/>
    <s v="Missin01:gbabiadji - soubre"/>
    <s v="Local Transport"/>
    <s v="Investigation"/>
    <n v="3000"/>
    <n v="5.2999788000847996"/>
    <n v="566.04"/>
    <s v="E87"/>
    <s v="03/002"/>
    <s v="EAGLE CI"/>
    <x v="1"/>
    <s v="Cote d'Ivoire"/>
  </r>
  <r>
    <x v="35"/>
    <s v="Missin01:Achat de nourrriture pour cible"/>
    <s v="Trust Building"/>
    <s v="Investigation"/>
    <n v="10000"/>
    <n v="17.666596000282667"/>
    <n v="566.04"/>
    <s v="E87"/>
    <s v="03/002"/>
    <s v="EAGLE CI"/>
    <x v="1"/>
    <s v="Cote d'Ivoire"/>
  </r>
  <r>
    <x v="35"/>
    <s v="Missin01:Nourriture"/>
    <s v="Travel Subsistence"/>
    <s v="Investigation"/>
    <n v="5000"/>
    <n v="8.8332980001413333"/>
    <n v="566.04"/>
    <s v="E87"/>
    <s v="03/002"/>
    <s v="EAGLE CI"/>
    <x v="1"/>
    <s v="Cote d'Ivoire"/>
  </r>
  <r>
    <x v="35"/>
    <s v="Missin01:rechehe d hotel"/>
    <s v="Local Transport"/>
    <s v="Investigation"/>
    <n v="2000"/>
    <n v="3.5333192000565332"/>
    <n v="566.04"/>
    <s v="E87"/>
    <s v="03/002"/>
    <s v="EAGLE CI"/>
    <x v="1"/>
    <s v="Cote d'Ivoire"/>
  </r>
  <r>
    <x v="35"/>
    <s v="Missin01:Hotel"/>
    <s v="Travel Subsistence"/>
    <s v="Investigation"/>
    <n v="13000"/>
    <n v="22.966574800367468"/>
    <n v="566.04"/>
    <s v="E87"/>
    <s v="03/010"/>
    <s v="EAGLE CI"/>
    <x v="1"/>
    <s v="Cote d'Ivoire"/>
  </r>
  <r>
    <x v="35"/>
    <s v="Missin01: Transport Local"/>
    <s v="Local Transport"/>
    <s v="Investigation"/>
    <n v="2000"/>
    <n v="3.5333192000565332"/>
    <n v="566.04"/>
    <s v="E87"/>
    <s v="03/010"/>
    <s v="EAGLE CI"/>
    <x v="1"/>
    <s v="Cote d'Ivoire"/>
  </r>
  <r>
    <x v="35"/>
    <s v="Achat de nourriture et eau pour detenu"/>
    <s v="Jail Visit"/>
    <s v="Operation"/>
    <n v="1500"/>
    <n v="2.6499894000423998"/>
    <n v="566.04"/>
    <s v="Roxane"/>
    <m/>
    <s v="EAGLE CI"/>
    <x v="1"/>
    <s v="Cote d'Ivoire"/>
  </r>
  <r>
    <x v="35"/>
    <s v="Achat de nourriture et eau pour detenu"/>
    <s v="Jail Visit"/>
    <s v="Operation"/>
    <n v="1500"/>
    <n v="2.6499894000423998"/>
    <n v="566.04"/>
    <s v="Roxane"/>
    <m/>
    <s v="EAGLE CI"/>
    <x v="1"/>
    <s v="Cote d'Ivoire"/>
  </r>
  <r>
    <x v="35"/>
    <s v="Domicile - UCT"/>
    <s v="Local Transport"/>
    <s v="Operation"/>
    <n v="10000"/>
    <n v="17.666596000282667"/>
    <n v="566.04"/>
    <s v="Roxane"/>
    <m/>
    <s v="EAGLE CI"/>
    <x v="1"/>
    <s v="Cote d'Ivoire"/>
  </r>
  <r>
    <x v="35"/>
    <s v="UCT - Domicile"/>
    <s v="Local Transport"/>
    <s v="Operation"/>
    <n v="10000"/>
    <n v="17.666596000282667"/>
    <n v="566.04"/>
    <s v="Roxane"/>
    <m/>
    <s v="EAGLE CI"/>
    <x v="1"/>
    <s v="Cote d'Ivoire"/>
  </r>
  <r>
    <x v="36"/>
    <s v="Mission:2: Domicile-Port d'Abidjan"/>
    <s v="Local Transport"/>
    <s v="Operation"/>
    <n v="8000"/>
    <n v="14.133276800226133"/>
    <n v="566.04"/>
    <s v="E04"/>
    <s v="03/006"/>
    <s v="EAGLE CI"/>
    <x v="1"/>
    <s v="Cote d'Ivoire"/>
  </r>
  <r>
    <x v="36"/>
    <s v="Mission:2 Achat conso pour informateur"/>
    <s v="Trust Building"/>
    <s v="Operation"/>
    <n v="5000"/>
    <n v="8.8332980001413333"/>
    <n v="566.04"/>
    <s v="E04"/>
    <s v="03/006"/>
    <s v="EAGLE CI"/>
    <x v="1"/>
    <s v="Cote d'Ivoire"/>
  </r>
  <r>
    <x v="36"/>
    <s v="Mission:2 Crédit appel pour informateur"/>
    <s v="Trust Building"/>
    <s v="Operation"/>
    <n v="3000"/>
    <n v="5.2999788000847996"/>
    <n v="566.04"/>
    <s v="E04"/>
    <s v="03/006"/>
    <s v="EAGLE CI"/>
    <x v="1"/>
    <s v="Cote d'Ivoire"/>
  </r>
  <r>
    <x v="36"/>
    <s v="Mission:2 Quai 17-Port de peche"/>
    <s v="Local Transport"/>
    <s v="Operation"/>
    <n v="3000"/>
    <n v="5.2999788000847996"/>
    <n v="566.04"/>
    <s v="E04"/>
    <s v="03/006"/>
    <s v="EAGLE CI"/>
    <x v="1"/>
    <s v="Cote d'Ivoire"/>
  </r>
  <r>
    <x v="36"/>
    <s v="Mission:2 Port de peche -Domicile"/>
    <s v="Local Transport"/>
    <s v="Operation"/>
    <n v="8000"/>
    <n v="14.133276800226133"/>
    <n v="566.04"/>
    <s v="E04"/>
    <s v="03/006"/>
    <s v="EAGLE CI"/>
    <x v="1"/>
    <s v="Cote d'Ivoire"/>
  </r>
  <r>
    <x v="36"/>
    <s v="Bureau - agence wave"/>
    <s v="Local Transport"/>
    <s v="Office"/>
    <n v="1000"/>
    <n v="1.7666596000282666"/>
    <n v="566.04"/>
    <s v="Agnes"/>
    <s v="03/009"/>
    <s v="EAGLE CI"/>
    <x v="1"/>
    <s v="Cote d'Ivoire"/>
  </r>
  <r>
    <x v="36"/>
    <s v="Agence wave - Bureau"/>
    <s v="Local Transport"/>
    <s v="Office"/>
    <n v="1000"/>
    <n v="1.7666596000282666"/>
    <n v="566.04"/>
    <s v="Agnes"/>
    <s v="03/009"/>
    <s v="EAGLE CI"/>
    <x v="1"/>
    <s v="Cote d'Ivoire"/>
  </r>
  <r>
    <x v="36"/>
    <s v="Frais d'envoi wave E87"/>
    <s v="Transfers Fees"/>
    <s v="Office"/>
    <n v="500"/>
    <n v="0.8833298000141333"/>
    <n v="566.04"/>
    <s v="Agnes"/>
    <s v="03/009"/>
    <s v="EAGLE CI"/>
    <x v="1"/>
    <s v="Cote d'Ivoire"/>
  </r>
  <r>
    <x v="36"/>
    <s v="Missin01:Nourriture"/>
    <s v="Travel Subsistence"/>
    <s v="Investigation"/>
    <n v="5000"/>
    <n v="8.8332980001413333"/>
    <n v="566.04"/>
    <s v="E87"/>
    <s v="03/010"/>
    <s v="EAGLE CI"/>
    <x v="1"/>
    <s v="Cote d'Ivoire"/>
  </r>
  <r>
    <x v="36"/>
    <s v="Missin01:ABidjan-soubre "/>
    <s v="Intercity Transport"/>
    <s v="Investigation"/>
    <n v="5000"/>
    <n v="8.8332980001413333"/>
    <n v="566.04"/>
    <s v="E87"/>
    <s v="03/010"/>
    <s v="EAGLE CI"/>
    <x v="1"/>
    <s v="Cote d'Ivoire"/>
  </r>
  <r>
    <x v="36"/>
    <s v="Missin01:gare -domicle"/>
    <s v="Local Transport"/>
    <s v="Investigation"/>
    <n v="6000"/>
    <n v="10.599957600169599"/>
    <n v="566.04"/>
    <s v="E87"/>
    <s v="03/010"/>
    <s v="EAGLE CI"/>
    <x v="1"/>
    <s v="Cote d'Ivoire"/>
  </r>
  <r>
    <x v="36"/>
    <s v="Achat de nourriture et eau pour detenu"/>
    <s v="Jail Visit"/>
    <s v="Operation"/>
    <n v="1500"/>
    <n v="2.6499894000423998"/>
    <n v="566.04"/>
    <s v="Roxane"/>
    <m/>
    <s v="EAGLE CI"/>
    <x v="1"/>
    <s v="Cote d'Ivoire"/>
  </r>
  <r>
    <x v="36"/>
    <s v="Domicile - UCT"/>
    <s v="Local Transport"/>
    <s v="Operation"/>
    <n v="10000"/>
    <n v="17.666596000282667"/>
    <n v="566.04"/>
    <s v="Roxane"/>
    <m/>
    <s v="EAGLE CI"/>
    <x v="1"/>
    <s v="Cote d'Ivoire"/>
  </r>
  <r>
    <x v="36"/>
    <s v="Pôle Pénal - Domicile"/>
    <s v="Local Transport"/>
    <s v="Operation"/>
    <n v="8000"/>
    <n v="14.133276800226133"/>
    <n v="566.04"/>
    <s v="Roxane"/>
    <m/>
    <s v="EAGLE CI"/>
    <x v="1"/>
    <s v="Cote d'Ivoire"/>
  </r>
  <r>
    <x v="37"/>
    <s v="Achat de Micro Onde"/>
    <s v="Personnel"/>
    <s v="Team Building"/>
    <n v="30000"/>
    <n v="52.999788000848"/>
    <n v="566.04"/>
    <s v="Annick"/>
    <s v="03/015"/>
    <s v="EAGLE CI"/>
    <x v="3"/>
    <s v="Cote d'Ivoire"/>
  </r>
  <r>
    <x v="37"/>
    <s v="Achat de carte de credit Orange facture n°OCI-ABMALL.014.003012"/>
    <s v="Telephone"/>
    <s v="Office"/>
    <n v="5000"/>
    <n v="8.8332980001413333"/>
    <n v="566.04"/>
    <s v="Annick"/>
    <s v="03/011"/>
    <s v="EAGLE CI"/>
    <x v="1"/>
    <s v="Cote d'Ivoire"/>
  </r>
  <r>
    <x v="37"/>
    <s v="Achat de carte de credit Orange facture n°OCI-ABMALL.014.003012"/>
    <s v="Telephone"/>
    <s v="Management"/>
    <n v="10000"/>
    <n v="17.666596000282667"/>
    <n v="566.04"/>
    <s v="Jean Jacques"/>
    <s v="03/011"/>
    <s v="EAGLE CI"/>
    <x v="1"/>
    <s v="Cote d'Ivoire"/>
  </r>
  <r>
    <x v="37"/>
    <s v="Achat de carte de credit Orange facture n°OCI-ABMALL.014.003012"/>
    <s v="Telephone"/>
    <s v="Investigation"/>
    <n v="5000"/>
    <n v="8.8332980001413333"/>
    <n v="566.04"/>
    <s v="E04"/>
    <s v="03/011"/>
    <s v="EAGLE CI"/>
    <x v="1"/>
    <s v="Cote d'Ivoire"/>
  </r>
  <r>
    <x v="37"/>
    <s v="Achat electricité bureau"/>
    <s v="Rent &amp; Utilities"/>
    <s v="Office"/>
    <n v="15000"/>
    <n v="26.499894000424"/>
    <n v="566.04"/>
    <s v="Agnes"/>
    <s v="03/012"/>
    <s v="EAGLE CI"/>
    <x v="1"/>
    <s v="Cote d'Ivoire"/>
  </r>
  <r>
    <x v="37"/>
    <s v="Bureau- agence wave "/>
    <s v="Local Transport"/>
    <s v="Office"/>
    <n v="1000"/>
    <n v="1.7666596000282666"/>
    <n v="566.04"/>
    <s v="Agnes"/>
    <s v="03/013"/>
    <s v="EAGLE CI"/>
    <x v="1"/>
    <s v="Cote d'Ivoire"/>
  </r>
  <r>
    <x v="37"/>
    <s v="Agence wave - Bureau"/>
    <s v="Local Transport"/>
    <s v="Office"/>
    <n v="1000"/>
    <n v="1.7666596000282666"/>
    <n v="566.04"/>
    <s v="Agnes"/>
    <s v="03/013"/>
    <s v="EAGLE CI"/>
    <x v="1"/>
    <s v="Cote d'Ivoire"/>
  </r>
  <r>
    <x v="37"/>
    <s v="Achat de livre ( Cadeau de fete de femmes ) "/>
    <s v="Personnel"/>
    <s v="Team Building"/>
    <n v="30000"/>
    <n v="52.999788000848"/>
    <n v="566.04"/>
    <s v="Agnes"/>
    <s v="03/015"/>
    <s v="EAGLE CI"/>
    <x v="3"/>
    <s v="Cote d'Ivoire"/>
  </r>
  <r>
    <x v="37"/>
    <s v="Achat de carte de credit Orange facture n°OCI-ABMALL.014.003012"/>
    <s v="Telephone"/>
    <s v="Office"/>
    <n v="5000"/>
    <n v="8.8332980001413333"/>
    <n v="566.04"/>
    <s v="Agnes"/>
    <s v="03/011"/>
    <s v="EAGLE CI"/>
    <x v="1"/>
    <s v="Cote d'Ivoire"/>
  </r>
  <r>
    <x v="37"/>
    <s v="Achat de carte de credit Orange facture n°OCI-ABMALL.014.003012"/>
    <s v="Telephone"/>
    <s v="Media"/>
    <n v="5000"/>
    <n v="8.8332980001413333"/>
    <n v="566.04"/>
    <s v="Maxime"/>
    <s v="03/011"/>
    <s v="EAGLE CI"/>
    <x v="1"/>
    <s v="Cote d'Ivoire"/>
  </r>
  <r>
    <x v="37"/>
    <s v="Achat de carte de credit Orange facture n°OCI-ABMALL.014.003012"/>
    <s v="Telephone"/>
    <s v="Investigation"/>
    <n v="5000"/>
    <n v="8.8332980001413333"/>
    <n v="566.04"/>
    <s v="E15"/>
    <s v="03/011"/>
    <s v="EAGLE CI"/>
    <x v="1"/>
    <s v="Cote d'Ivoire"/>
  </r>
  <r>
    <x v="37"/>
    <s v="Achat de carte de credit Orange facture n°OCI-ABMALL.014.003012"/>
    <s v="Telephone"/>
    <s v="Investigation"/>
    <n v="5000"/>
    <n v="8.8332980001413333"/>
    <n v="566.04"/>
    <s v="E77"/>
    <s v="03/011"/>
    <s v="EAGLE CI"/>
    <x v="1"/>
    <s v="Cote d'Ivoire"/>
  </r>
  <r>
    <x v="37"/>
    <s v="Achat de carte de credit Orange facture n°OCI-ABMALL.014.003012"/>
    <s v="Telephone"/>
    <s v="Investigation"/>
    <n v="5000"/>
    <n v="8.8332980001413333"/>
    <n v="566.04"/>
    <s v="E87"/>
    <s v="03/011"/>
    <s v="EAGLE CI"/>
    <x v="1"/>
    <s v="Cote d'Ivoire"/>
  </r>
  <r>
    <x v="37"/>
    <s v="Ventilateur Atl ref Atlvent"/>
    <s v="Personnel"/>
    <s v="Team Building"/>
    <n v="12000"/>
    <n v="21.199915200339198"/>
    <n v="566.04"/>
    <s v="Marie"/>
    <s v="03/015"/>
    <s v="EAGLE CI"/>
    <x v="3"/>
    <s v="Cote d'Ivoire"/>
  </r>
  <r>
    <x v="37"/>
    <s v="Huile Dinor"/>
    <s v="Personnel"/>
    <s v="Team Building"/>
    <n v="3775"/>
    <n v="6.6691399901067063"/>
    <n v="566.04"/>
    <s v="Marie"/>
    <s v="03/015"/>
    <s v="EAGLE CI"/>
    <x v="3"/>
    <s v="Cote d'Ivoire"/>
  </r>
  <r>
    <x v="37"/>
    <s v="Oeuf Dream Coq"/>
    <s v="Personnel"/>
    <s v="Team Building"/>
    <n v="1500"/>
    <n v="2.6499894000423998"/>
    <n v="566.04"/>
    <s v="Marie"/>
    <s v="03/015"/>
    <s v="EAGLE CI"/>
    <x v="3"/>
    <s v="Cote d'Ivoire"/>
  </r>
  <r>
    <x v="37"/>
    <s v="Huile Dinor SARLU"/>
    <s v="Personnel"/>
    <s v="Team Building"/>
    <n v="3550"/>
    <n v="6.2716415801003462"/>
    <n v="566.04"/>
    <s v="Marie"/>
    <s v="03/015"/>
    <s v="EAGLE CI"/>
    <x v="3"/>
    <s v="Cote d'Ivoire"/>
  </r>
  <r>
    <x v="37"/>
    <s v="Sucre Roux Sucaf/Ivoir"/>
    <s v="Personnel"/>
    <s v="Team Building"/>
    <n v="1650"/>
    <n v="2.9149883400466399"/>
    <n v="566.04"/>
    <s v="Marie"/>
    <s v="03/015"/>
    <s v="EAGLE CI"/>
    <x v="3"/>
    <s v="Cote d'Ivoire"/>
  </r>
  <r>
    <x v="37"/>
    <s v="Tomate Conc Top Chef 370 GR"/>
    <s v="Personnel"/>
    <s v="Team Building"/>
    <n v="650"/>
    <n v="1.1483287400183733"/>
    <n v="566.04"/>
    <s v="Marie"/>
    <s v="03/015"/>
    <s v="EAGLE CI"/>
    <x v="3"/>
    <s v="Cote d'Ivoire"/>
  </r>
  <r>
    <x v="37"/>
    <s v="Farine GMA Patissiere 1kg"/>
    <s v="Personnel"/>
    <s v="Team Building"/>
    <n v="575"/>
    <n v="1.0158292700162532"/>
    <n v="566.04"/>
    <s v="Marie"/>
    <s v="03/015"/>
    <s v="EAGLE CI"/>
    <x v="3"/>
    <s v="Cote d'Ivoire"/>
  </r>
  <r>
    <x v="37"/>
    <s v="The Hypertension 20 "/>
    <s v="Personnel"/>
    <s v="Team Building"/>
    <n v="950"/>
    <n v="1.6783266200268534"/>
    <n v="566.04"/>
    <s v="Marie"/>
    <s v="03/015"/>
    <s v="EAGLE CI"/>
    <x v="3"/>
    <s v="Cote d'Ivoire"/>
  </r>
  <r>
    <x v="37"/>
    <s v="The Kinkeliba Nature citron"/>
    <s v="Personnel"/>
    <s v="Team Building"/>
    <n v="500"/>
    <n v="0.8833298000141333"/>
    <n v="566.04"/>
    <s v="Marie"/>
    <s v="03/015"/>
    <s v="EAGLE CI"/>
    <x v="3"/>
    <s v="Cote d'Ivoire"/>
  </r>
  <r>
    <x v="37"/>
    <s v="Mayo Aromate 25ML"/>
    <s v="Personnel"/>
    <s v="Team Building"/>
    <n v="540"/>
    <n v="0.95399618401526398"/>
    <n v="566.04"/>
    <s v="Marie"/>
    <s v="03/015"/>
    <s v="EAGLE CI"/>
    <x v="3"/>
    <s v="Cote d'Ivoire"/>
  </r>
  <r>
    <x v="37"/>
    <s v="Mayo Aromate 12ML"/>
    <s v="Personnel"/>
    <s v="Team Building"/>
    <n v="50"/>
    <n v="8.8332980001413333E-2"/>
    <n v="566.04"/>
    <s v="Marie"/>
    <s v="03/015"/>
    <s v="EAGLE CI"/>
    <x v="3"/>
    <s v="Cote d'Ivoire"/>
  </r>
  <r>
    <x v="37"/>
    <s v="Quaker maman"/>
    <s v="Personnel"/>
    <s v="Team Building"/>
    <n v="500"/>
    <n v="0.8833298000141333"/>
    <n v="566.04"/>
    <s v="Marie"/>
    <s v="03/015"/>
    <s v="EAGLE CI"/>
    <x v="3"/>
    <s v="Cote d'Ivoire"/>
  </r>
  <r>
    <x v="37"/>
    <s v="Lait bonnet Rouge Bleu 150 G"/>
    <s v="Personnel"/>
    <s v="Team Building"/>
    <n v="1200"/>
    <n v="2.1199915200339201"/>
    <n v="566.04"/>
    <s v="Marie"/>
    <s v="03/015"/>
    <s v="EAGLE CI"/>
    <x v="3"/>
    <s v="Cote d'Ivoire"/>
  </r>
  <r>
    <x v="37"/>
    <s v="Yaourt Dolait Fraise"/>
    <s v="Personnel"/>
    <s v="Team Building"/>
    <n v="375"/>
    <n v="0.66249735001059995"/>
    <n v="566.04"/>
    <s v="Marie"/>
    <s v="03/015"/>
    <s v="EAGLE CI"/>
    <x v="3"/>
    <s v="Cote d'Ivoire"/>
  </r>
  <r>
    <x v="37"/>
    <s v="Yaourt Dolait Vanille"/>
    <s v="Personnel"/>
    <s v="Team Building"/>
    <n v="375"/>
    <n v="0.66249735001059995"/>
    <n v="566.04"/>
    <s v="Marie"/>
    <s v="03/015"/>
    <s v="EAGLE CI"/>
    <x v="3"/>
    <s v="Cote d'Ivoire"/>
  </r>
  <r>
    <x v="37"/>
    <s v="Savon Blanco 370 G"/>
    <s v="Personnel"/>
    <s v="Team Building"/>
    <n v="335"/>
    <n v="0.59183096600946938"/>
    <n v="566.04"/>
    <s v="Marie"/>
    <s v="03/015"/>
    <s v="EAGLE CI"/>
    <x v="3"/>
    <s v="Cote d'Ivoire"/>
  </r>
  <r>
    <x v="37"/>
    <s v="Savon Blanco 270 G"/>
    <s v="Personnel"/>
    <s v="Team Building"/>
    <n v="240"/>
    <n v="0.42399830400678401"/>
    <n v="566.04"/>
    <s v="Marie"/>
    <s v="03/015"/>
    <s v="EAGLE CI"/>
    <x v="3"/>
    <s v="Cote d'Ivoire"/>
  </r>
  <r>
    <x v="37"/>
    <s v="Savon Masrsilia 240G"/>
    <s v="Personnel"/>
    <s v="Team Building"/>
    <n v="380"/>
    <n v="0.67133064801074138"/>
    <n v="566.04"/>
    <s v="Marie"/>
    <s v="03/015"/>
    <s v="EAGLE CI"/>
    <x v="3"/>
    <s v="Cote d'Ivoire"/>
  </r>
  <r>
    <x v="37"/>
    <s v="Bad Signal Triple Protection "/>
    <s v="Personnel"/>
    <s v="Team Building"/>
    <n v="300"/>
    <n v="0.52999788000848003"/>
    <n v="566.04"/>
    <s v="Marie"/>
    <s v="03/015"/>
    <s v="EAGLE CI"/>
    <x v="3"/>
    <s v="Cote d'Ivoire"/>
  </r>
  <r>
    <x v="37"/>
    <s v="Adaptateur Grand couleur"/>
    <s v="Personnel"/>
    <s v="Team Building"/>
    <n v="350"/>
    <n v="0.61833086000989335"/>
    <n v="566.04"/>
    <s v="Marie"/>
    <s v="03/015"/>
    <s v="EAGLE CI"/>
    <x v="3"/>
    <s v="Cote d'Ivoire"/>
  </r>
  <r>
    <x v="37"/>
    <s v="Bisc Delice Fourre Lait 30G"/>
    <s v="Personnel"/>
    <s v="Team Building"/>
    <n v="200"/>
    <n v="0.35333192000565333"/>
    <n v="566.04"/>
    <s v="Marie"/>
    <s v="03/015"/>
    <s v="EAGLE CI"/>
    <x v="3"/>
    <s v="Cote d'Ivoire"/>
  </r>
  <r>
    <x v="37"/>
    <s v="Achat de carte de credit Orange facture n°OCI-ABMALL.014.003012"/>
    <s v="Telephone"/>
    <s v="Legal"/>
    <n v="5000"/>
    <n v="8.8332980001413333"/>
    <n v="566.04"/>
    <s v="Roxane"/>
    <s v="03/011"/>
    <s v="EAGLE CI"/>
    <x v="1"/>
    <s v="Cote d'Ivoire"/>
  </r>
  <r>
    <x v="37"/>
    <s v="Achat de carte de credit Orange facture n°OCI-ABMALL.014.003012"/>
    <s v="Telephone"/>
    <s v="Media"/>
    <n v="5000"/>
    <n v="8.8332980001413333"/>
    <n v="566.04"/>
    <s v="Maxime"/>
    <s v="03/011"/>
    <s v="EAGLE CI"/>
    <x v="1"/>
    <s v="Cote d'Ivoire"/>
  </r>
  <r>
    <x v="38"/>
    <s v="Mission 2: Domicile -adjame "/>
    <s v="Local Transport"/>
    <s v="Investigation"/>
    <n v="2500"/>
    <n v="4.4166490000706666"/>
    <n v="566.04"/>
    <s v="E77"/>
    <s v="03/014"/>
    <s v="EAGLE CI"/>
    <x v="1"/>
    <s v="Cote d'Ivoire"/>
  </r>
  <r>
    <x v="38"/>
    <s v="Mission 2: abidjan-agboville"/>
    <s v="Local Transport"/>
    <s v="Investigation"/>
    <n v="2000"/>
    <n v="3.5333192000565332"/>
    <n v="566.04"/>
    <s v="E77"/>
    <s v="03/014"/>
    <s v="EAGLE CI"/>
    <x v="1"/>
    <s v="Cote d'Ivoire"/>
  </r>
  <r>
    <x v="38"/>
    <s v="Mission2:nourriture"/>
    <s v="Travel Subsistence"/>
    <s v="Investigation"/>
    <n v="5000"/>
    <n v="8.8332980001413333"/>
    <n v="566.04"/>
    <s v="E77"/>
    <s v="03/014"/>
    <s v="EAGLE CI"/>
    <x v="1"/>
    <s v="Cote d'Ivoire"/>
  </r>
  <r>
    <x v="38"/>
    <s v="Mission2:rond point rail"/>
    <s v="Local Transport"/>
    <s v="Investigation"/>
    <n v="500"/>
    <n v="0.8833298000141333"/>
    <n v="566.04"/>
    <s v="E77"/>
    <s v="03/014"/>
    <s v="EAGLE CI"/>
    <x v="1"/>
    <s v="Cote d'Ivoire"/>
  </r>
  <r>
    <x v="38"/>
    <s v="Mission2:marche-rond point"/>
    <s v="Local Transport"/>
    <s v="Investigation"/>
    <n v="500"/>
    <n v="0.8833298000141333"/>
    <n v="566.04"/>
    <s v="E77"/>
    <s v="03/014"/>
    <s v="EAGLE CI"/>
    <x v="1"/>
    <s v="Cote d'Ivoire"/>
  </r>
  <r>
    <x v="38"/>
    <s v="Mission2:rond point -gare"/>
    <s v="Local Transport"/>
    <s v="Investigation"/>
    <n v="500"/>
    <n v="0.8833298000141333"/>
    <n v="566.04"/>
    <s v="E77"/>
    <s v="03/014"/>
    <s v="EAGLE CI"/>
    <x v="1"/>
    <s v="Cote d'Ivoire"/>
  </r>
  <r>
    <x v="38"/>
    <s v="Mission2:agboville-abidjan"/>
    <s v="Local Transport"/>
    <s v="Investigation"/>
    <n v="500"/>
    <n v="0.8833298000141333"/>
    <n v="566.04"/>
    <s v="E77"/>
    <s v="03/014"/>
    <s v="EAGLE CI"/>
    <x v="1"/>
    <s v="Cote d'Ivoire"/>
  </r>
  <r>
    <x v="38"/>
    <s v="Mission2:yopougon-domicile"/>
    <s v="Local Transport"/>
    <s v="Investigation"/>
    <n v="500"/>
    <n v="0.8833298000141333"/>
    <n v="566.04"/>
    <s v="E77"/>
    <s v="03/014"/>
    <s v="EAGLE CI"/>
    <x v="1"/>
    <s v="Cote d'Ivoire"/>
  </r>
  <r>
    <x v="38"/>
    <s v="Mission2:Achat  de nourriture pour cible"/>
    <s v="Trust Building"/>
    <s v="Investigation"/>
    <n v="5000"/>
    <n v="8.8332980001413333"/>
    <n v="566.04"/>
    <s v="E77"/>
    <s v="03/014"/>
    <s v="EAGLE CI"/>
    <x v="1"/>
    <s v="Cote d'Ivoire"/>
  </r>
  <r>
    <x v="39"/>
    <s v="Bureau- WCF "/>
    <s v="Local Transport"/>
    <s v="Office"/>
    <n v="3000"/>
    <n v="5.2999788000847996"/>
    <n v="566.04"/>
    <s v="Agnes"/>
    <s v="03/016"/>
    <s v="EAGLE CI"/>
    <x v="1"/>
    <s v="Cote d'Ivoire"/>
  </r>
  <r>
    <x v="39"/>
    <s v="WCF- Banque "/>
    <s v="Local Transport"/>
    <s v="Office"/>
    <n v="5000"/>
    <n v="8.8332980001413333"/>
    <n v="566.04"/>
    <s v="Agnes"/>
    <s v="03/016"/>
    <s v="EAGLE CI"/>
    <x v="1"/>
    <s v="Cote d'Ivoire"/>
  </r>
  <r>
    <x v="39"/>
    <s v="Banque - Bureau"/>
    <s v="Local Transport"/>
    <s v="Office"/>
    <n v="5000"/>
    <n v="8.8332980001413333"/>
    <n v="566.04"/>
    <s v="Agnes"/>
    <s v="03/016"/>
    <s v="EAGLE CI"/>
    <x v="1"/>
    <s v="Cote d'Ivoire"/>
  </r>
  <r>
    <x v="39"/>
    <s v="Mouchoire 5X300"/>
    <s v="Office Materials"/>
    <s v="Office"/>
    <n v="1500"/>
    <n v="2.6499894000423998"/>
    <n v="566.04"/>
    <s v="Agnes"/>
    <s v="03/018"/>
    <s v="EAGLE CI"/>
    <x v="1"/>
    <s v="Cote d'Ivoire"/>
  </r>
  <r>
    <x v="39"/>
    <s v="Dallas papier hygenique 2X1000"/>
    <s v="Office Materials"/>
    <s v="Office"/>
    <n v="2000"/>
    <n v="3.5333192000565332"/>
    <n v="566.04"/>
    <s v="Agnes"/>
    <s v="03/018"/>
    <s v="EAGLE CI"/>
    <x v="1"/>
    <s v="Cote d'Ivoire"/>
  </r>
  <r>
    <x v="39"/>
    <s v="Flora papier hygenique"/>
    <s v="Office Materials"/>
    <s v="Office"/>
    <n v="1000"/>
    <n v="1.7666596000282666"/>
    <n v="566.04"/>
    <s v="Agnes"/>
    <s v="03/018"/>
    <s v="EAGLE CI"/>
    <x v="1"/>
    <s v="Cote d'Ivoire"/>
  </r>
  <r>
    <x v="39"/>
    <s v="The victoria 4"/>
    <s v="Office Materials"/>
    <s v="Office"/>
    <n v="3100"/>
    <n v="5.4766447600876269"/>
    <n v="566.04"/>
    <s v="Agnes"/>
    <s v="03/018"/>
    <s v="EAGLE CI"/>
    <x v="1"/>
    <s v="Cote d'Ivoire"/>
  </r>
  <r>
    <x v="39"/>
    <s v="Javel"/>
    <s v="Office Materials"/>
    <s v="Office"/>
    <n v="950"/>
    <n v="1.6783266200268534"/>
    <n v="566.04"/>
    <s v="Agnes"/>
    <s v="03/018"/>
    <s v="EAGLE CI"/>
    <x v="1"/>
    <s v="Cote d'Ivoire"/>
  </r>
  <r>
    <x v="39"/>
    <s v="Liquide vaiselles"/>
    <s v="Office Materials"/>
    <s v="Office"/>
    <n v="950"/>
    <n v="1.6783266200268534"/>
    <n v="566.04"/>
    <s v="Agnes"/>
    <s v="03/018"/>
    <s v="EAGLE CI"/>
    <x v="1"/>
    <s v="Cote d'Ivoire"/>
  </r>
  <r>
    <x v="39"/>
    <s v="Liquide vaiselles 2"/>
    <s v="Office Materials"/>
    <s v="Office"/>
    <n v="1550"/>
    <n v="2.7383223800438135"/>
    <n v="566.04"/>
    <s v="Agnes"/>
    <s v="03/018"/>
    <s v="EAGLE CI"/>
    <x v="1"/>
    <s v="Cote d'Ivoire"/>
  </r>
  <r>
    <x v="39"/>
    <s v="Liquide vaiselle vinaigre "/>
    <s v="Office Materials"/>
    <s v="Office"/>
    <n v="575"/>
    <n v="1.0158292700162532"/>
    <n v="566.04"/>
    <s v="Agnes"/>
    <s v="03/018"/>
    <s v="EAGLE CI"/>
    <x v="1"/>
    <s v="Cote d'Ivoire"/>
  </r>
  <r>
    <x v="39"/>
    <s v="Eponge des assiettes"/>
    <s v="Office Materials"/>
    <s v="Office"/>
    <n v="1500"/>
    <n v="2.6499894000423998"/>
    <n v="566.04"/>
    <s v="Agnes"/>
    <s v="03/018"/>
    <s v="EAGLE CI"/>
    <x v="1"/>
    <s v="Cote d'Ivoire"/>
  </r>
  <r>
    <x v="39"/>
    <s v="Sucre "/>
    <s v="Office Materials"/>
    <s v="Office"/>
    <n v="825"/>
    <n v="1.4574941700233199"/>
    <n v="566.04"/>
    <s v="Agnes"/>
    <s v="03/018"/>
    <s v="EAGLE CI"/>
    <x v="1"/>
    <s v="Cote d'Ivoire"/>
  </r>
  <r>
    <x v="39"/>
    <s v="Liquide vaiselles citron"/>
    <s v="Office Materials"/>
    <s v="Office"/>
    <n v="575"/>
    <n v="1.0158292700162532"/>
    <n v="566.04"/>
    <s v="Agnes"/>
    <s v="03/018"/>
    <s v="EAGLE CI"/>
    <x v="1"/>
    <s v="Cote d'Ivoire"/>
  </r>
  <r>
    <x v="39"/>
    <s v="Top clean "/>
    <s v="Office Materials"/>
    <s v="Office"/>
    <n v="600"/>
    <n v="1.0599957600169601"/>
    <n v="566.04"/>
    <s v="Agnes"/>
    <s v="03/018"/>
    <s v="EAGLE CI"/>
    <x v="1"/>
    <s v="Cote d'Ivoire"/>
  </r>
  <r>
    <x v="39"/>
    <s v="Insecticides  2"/>
    <s v="Office Materials"/>
    <s v="Office"/>
    <n v="3150"/>
    <n v="5.5649777400890397"/>
    <n v="566.04"/>
    <s v="Agnes"/>
    <s v="03/018"/>
    <s v="EAGLE CI"/>
    <x v="1"/>
    <s v="Cote d'Ivoire"/>
  </r>
  <r>
    <x v="39"/>
    <s v="Lessive arc vert"/>
    <s v="Office Materials"/>
    <s v="Office"/>
    <n v="375"/>
    <n v="0.66249735001059995"/>
    <n v="566.04"/>
    <s v="Agnes"/>
    <s v="03/018"/>
    <s v="EAGLE CI"/>
    <x v="1"/>
    <s v="Cote d'Ivoire"/>
  </r>
  <r>
    <x v="39"/>
    <s v="Tampon a laine "/>
    <s v="Office Materials"/>
    <s v="Office"/>
    <n v="950"/>
    <n v="1.6783266200268534"/>
    <n v="566.04"/>
    <s v="Agnes"/>
    <s v="03/018"/>
    <s v="EAGLE CI"/>
    <x v="1"/>
    <s v="Cote d'Ivoire"/>
  </r>
  <r>
    <x v="39"/>
    <s v="Savon lessive "/>
    <s v="Office Materials"/>
    <s v="Office"/>
    <n v="375"/>
    <n v="0.66249735001059995"/>
    <n v="566.04"/>
    <s v="Agnes"/>
    <s v="03/018"/>
    <s v="EAGLE CI"/>
    <x v="1"/>
    <s v="Cote d'Ivoire"/>
  </r>
  <r>
    <x v="40"/>
    <s v="Cheque n° 9548188 Reglement  Impôt sur salaire et FDFP du mois de septembre 2025 Comptable WCF"/>
    <s v="Personnel"/>
    <s v="Office"/>
    <n v="58790"/>
    <n v="103.8619178856618"/>
    <n v="566.04"/>
    <s v="SGBCI"/>
    <s v="B03/005"/>
    <s v="EAGLE CI"/>
    <x v="3"/>
    <s v="Cote d'Ivoire"/>
  </r>
  <r>
    <x v="40"/>
    <s v="Cheque n° 9548188 Reglement Impôt sur salaire et FDFP du mois de septembre 2025 ,Equipe EAGLE : Jean Jacques"/>
    <s v="Personnel"/>
    <s v="Management"/>
    <n v="323249"/>
    <n v="571.07094904953715"/>
    <n v="566.04"/>
    <s v="SGBCI"/>
    <s v="B03/005"/>
    <s v="EAGLE CI"/>
    <x v="3"/>
    <s v="Cote d'Ivoire"/>
  </r>
  <r>
    <x v="40"/>
    <s v="Cheque n° 9548188 Reglement Impôt sur salaire et FDFP du mois de septembre 2026 ,Equipe EAGLE : Annick,Agnes,Marie"/>
    <s v="Personnel"/>
    <s v="Office"/>
    <n v="127917"/>
    <n v="225.98579605681579"/>
    <n v="566.04"/>
    <s v="SGBCI"/>
    <s v="B03/005"/>
    <s v="EAGLE CI"/>
    <x v="3"/>
    <s v="Cote d'Ivoire"/>
  </r>
  <r>
    <x v="40"/>
    <s v="Cheque n° 9548188 Reglement Impôt sur salaire et FDFP du mois de septembre 2027 ,Equipe EAGLE : Maxime"/>
    <s v="Personnel"/>
    <s v="Media"/>
    <n v="72243"/>
    <n v="127.62878948484207"/>
    <n v="566.04"/>
    <s v="SGBCI"/>
    <s v="B03/005"/>
    <s v="EAGLE CI"/>
    <x v="3"/>
    <s v="Cote d'Ivoire"/>
  </r>
  <r>
    <x v="40"/>
    <s v="Cheque n° 9548188 Reglement Impôt sur salaire et FDFP du mois de septembre 2028 ,Equipe EAGLE : Roxane"/>
    <s v="Personnel"/>
    <s v="Legal"/>
    <n v="63235"/>
    <n v="111.71471980778745"/>
    <n v="566.04"/>
    <s v="SGBCI"/>
    <s v="B03/005"/>
    <s v="EAGLE CI"/>
    <x v="3"/>
    <s v="Cote d'Ivoire"/>
  </r>
  <r>
    <x v="40"/>
    <s v="Cheque n° 9548188 Reglement Impôt sur salaire et FDFP du mois de septembre 2028 ,Equipe EAGLE : E04,E15,E77,E87"/>
    <s v="Personnel"/>
    <s v="Investigation"/>
    <n v="256901"/>
    <n v="453.85661790686174"/>
    <n v="566.04"/>
    <s v="SGBCI"/>
    <s v="B03/005"/>
    <s v="EAGLE CI"/>
    <x v="3"/>
    <s v="Cote d'Ivoire"/>
  </r>
  <r>
    <x v="40"/>
    <s v="Cheque n° 9548188 ,Reglement CNPS du mois de septembre 2025 de DIBI MONIQUE"/>
    <s v="Personnel"/>
    <s v="Office"/>
    <n v="38038"/>
    <n v="67.200197865875211"/>
    <n v="566.04"/>
    <s v="SGBCI"/>
    <s v="B03/005"/>
    <s v="EAGLE CI"/>
    <x v="3"/>
    <s v="Cote d'Ivoire"/>
  </r>
  <r>
    <x v="40"/>
    <s v="Cheque n°9548188 ,Reglement CNPS du mois de septembre 2025 Equipe Eagle : Jean Jacques"/>
    <s v="Personnel"/>
    <s v="Management"/>
    <n v="199749"/>
    <n v="352.88848844604621"/>
    <n v="566.04"/>
    <s v="SGBCI"/>
    <s v="B03/005"/>
    <s v="EAGLE CI"/>
    <x v="3"/>
    <s v="Cote d'Ivoire"/>
  </r>
  <r>
    <x v="40"/>
    <s v="Cheque n°9548188 ,Reglement CNPS du mois de septembre 2025 Equipe Eagle : Annick ,Agnes,Marie"/>
    <s v="Personnel"/>
    <s v="Office"/>
    <n v="157779"/>
    <n v="278.74178503285987"/>
    <n v="566.04"/>
    <s v="SGBCI"/>
    <s v="B03/005"/>
    <s v="EAGLE CI"/>
    <x v="3"/>
    <s v="Cote d'Ivoire"/>
  </r>
  <r>
    <x v="40"/>
    <s v="Cheque n°9548188 ,Reglement CNPS du mois de septembre 2025 Equipe Eagle : Maxime"/>
    <s v="Personnel"/>
    <s v="Media"/>
    <n v="68897"/>
    <n v="121.71754646314749"/>
    <n v="566.04"/>
    <s v="SGBCI"/>
    <s v="B03/005"/>
    <s v="EAGLE CI"/>
    <x v="3"/>
    <s v="Cote d'Ivoire"/>
  </r>
  <r>
    <x v="40"/>
    <s v="Cheque n°9548188 ,Reglement CNPS du mois de septembre 2025 Equipe Eagle : Roxane"/>
    <s v="Personnel"/>
    <s v="Legal"/>
    <n v="57127"/>
    <n v="100.92396297081478"/>
    <n v="566.04"/>
    <s v="SGBCI"/>
    <s v="B03/005"/>
    <s v="EAGLE CI"/>
    <x v="3"/>
    <s v="Cote d'Ivoire"/>
  </r>
  <r>
    <x v="40"/>
    <s v="Cheque n°9548188 ,Reglement CNPS du mois de septembre 2025 Equipe Eagle : E04,E15,E77,E87"/>
    <s v="Personnel"/>
    <s v="Investigation"/>
    <n v="256720"/>
    <n v="453.53685251925663"/>
    <n v="566.04"/>
    <s v="SGBCI"/>
    <s v="B03/005"/>
    <s v="EAGLE CI"/>
    <x v="3"/>
    <s v="Cote d'Ivoire"/>
  </r>
  <r>
    <x v="40"/>
    <s v="Cheque n° 9548188 ,Reglement CMU du mois de septembre 2025 Comptable WCF"/>
    <s v="Personnel"/>
    <s v="Office"/>
    <n v="400"/>
    <n v="0.70666384001130667"/>
    <n v="566.04"/>
    <s v="SGBCI"/>
    <s v="B03/005"/>
    <s v="EAGLE CI"/>
    <x v="3"/>
    <s v="Cote d'Ivoire"/>
  </r>
  <r>
    <x v="40"/>
    <s v="Cheque n° 9548188 ,Reglement CMU du mois de septembre 2025 Equipe Eagle : Jean Jacques"/>
    <s v="Personnel"/>
    <s v="Management"/>
    <n v="1000"/>
    <n v="1.7666596000282666"/>
    <n v="566.04"/>
    <s v="SGBCI"/>
    <s v="B03/005"/>
    <s v="EAGLE CI"/>
    <x v="3"/>
    <s v="Cote d'Ivoire"/>
  </r>
  <r>
    <x v="40"/>
    <s v="Cheque n° 9548188 ,Reglement CMU du mois de septembre 2025 Equipe Eagle : Annick,Agnes,Marie"/>
    <s v="Personnel"/>
    <s v="Office"/>
    <n v="8000"/>
    <n v="14.133276800226133"/>
    <n v="566.04"/>
    <s v="SGBCI"/>
    <s v="B03/005"/>
    <s v="EAGLE CI"/>
    <x v="3"/>
    <s v="Cote d'Ivoire"/>
  </r>
  <r>
    <x v="40"/>
    <s v="Cheque n° 9548188 ,Reglement CMU du mois de septembre 2025 Equipe Eagle : Roxane"/>
    <s v="Personnel"/>
    <s v="Media"/>
    <n v="1000"/>
    <n v="1.7666596000282666"/>
    <n v="566.04"/>
    <s v="SGBCI"/>
    <s v="B03/005"/>
    <s v="EAGLE CI"/>
    <x v="3"/>
    <s v="Cote d'Ivoire"/>
  </r>
  <r>
    <x v="40"/>
    <s v="Cheque n° 9548188 ,Reglement CMU du mois de septembre 2025 Equipe Eagle : Maxime"/>
    <s v="Personnel"/>
    <s v="Legal"/>
    <n v="2000"/>
    <n v="3.5333192000565332"/>
    <n v="566.04"/>
    <s v="SGBCI"/>
    <s v="B03/005"/>
    <s v="EAGLE CI"/>
    <x v="3"/>
    <s v="Cote d'Ivoire"/>
  </r>
  <r>
    <x v="40"/>
    <s v="Cheque n° 9548188 ,Reglement CMU du mois de septembre 2025 Equipe Eagle : E04,E15,E77,E87"/>
    <s v="Personnel"/>
    <s v="Investigation"/>
    <n v="9000"/>
    <n v="15.899936400254401"/>
    <n v="566.04"/>
    <s v="SGBCI"/>
    <s v="B03/005"/>
    <s v="EAGLE CI"/>
    <x v="3"/>
    <s v="Cote d'Ivoire"/>
  </r>
  <r>
    <x v="40"/>
    <s v="Cheque n°9548188 Virement salaire du mois d'octobre 2025 Comptable WCF"/>
    <s v="Personnel"/>
    <s v="Office"/>
    <n v="201186"/>
    <n v="355.42717829128685"/>
    <n v="566.04"/>
    <s v="SGBCI"/>
    <s v="B03/005"/>
    <s v="EAGLE CI"/>
    <x v="3"/>
    <s v="Cote d'Ivoire"/>
  </r>
  <r>
    <x v="40"/>
    <s v="Cheque n°9548188 ,Reglement Impôt sur salaire et FDFP du mois d'octobre 2025 Comptable WCF"/>
    <s v="Personnel"/>
    <s v="Office"/>
    <n v="63279"/>
    <n v="111.79245283018868"/>
    <n v="566.04"/>
    <s v="SGBCI"/>
    <s v="B03/005"/>
    <s v="EAGLE CI"/>
    <x v="3"/>
    <s v="Cote d'Ivoire"/>
  </r>
  <r>
    <x v="40"/>
    <s v="Cheque n° 9548188 ,Reglement Impôt sur salaire et FDFP du mois d'octobre 2025 employé Eagle: Jean Jacques"/>
    <s v="Personnel"/>
    <s v="Management"/>
    <n v="188814"/>
    <n v="333.57006571973716"/>
    <n v="566.04"/>
    <s v="SGBCI"/>
    <s v="B03/005"/>
    <s v="EAGLE CI"/>
    <x v="3"/>
    <s v="Cote d'Ivoire"/>
  </r>
  <r>
    <x v="40"/>
    <s v="Cheque n° 9548188 ,Reglement Impôt sur salaire et FDFP du mois d'octobre 2025 employé Eagle : Annick,Agnes,Marie"/>
    <s v="Personnel"/>
    <s v="Office"/>
    <n v="194416"/>
    <n v="343.46689279909549"/>
    <n v="566.04"/>
    <s v="SGBCI"/>
    <s v="B03/005"/>
    <s v="EAGLE CI"/>
    <x v="3"/>
    <s v="Cote d'Ivoire"/>
  </r>
  <r>
    <x v="40"/>
    <s v="Cheque n° 9548188 ,Reglement Impôt sur salaire et FDFP du mois d'octobre 2025 employé Eagle :Maxime"/>
    <s v="Personnel"/>
    <s v="Media"/>
    <n v="96078"/>
    <n v="169.7371210515158"/>
    <n v="566.04"/>
    <s v="SGBCI"/>
    <s v="B03/005"/>
    <s v="EAGLE CI"/>
    <x v="3"/>
    <s v="Cote d'Ivoire"/>
  </r>
  <r>
    <x v="40"/>
    <s v="Cheque n° 9548188 ,Reglement Impôt sur salaire et FDFP du mois d'octobre 2025 employé Eagle : Roxane"/>
    <s v="Personnel"/>
    <s v="Legal"/>
    <n v="87070"/>
    <n v="153.82305137446119"/>
    <n v="566.04"/>
    <s v="SGBCI"/>
    <s v="B03/005"/>
    <s v="EAGLE CI"/>
    <x v="3"/>
    <s v="Cote d'Ivoire"/>
  </r>
  <r>
    <x v="40"/>
    <s v="Cheque n° 9548188 ,Reglement Impôt sur salaire et FDFP du mois d'octobre 2025 employé Eagle : E04,E15,E77, E87"/>
    <s v="Personnel"/>
    <s v="Investigation"/>
    <n v="387564"/>
    <n v="684.69366122535519"/>
    <n v="566.04"/>
    <s v="SGBCI"/>
    <s v="B03/005"/>
    <s v="EAGLE CI"/>
    <x v="3"/>
    <s v="Cote d'Ivoire"/>
  </r>
  <r>
    <x v="40"/>
    <s v="Cheque n° 9548188 ,Reglement CNPS du mois d'octobre 2025 Comptable WCF"/>
    <s v="Personnel"/>
    <s v="Office"/>
    <n v="40383"/>
    <n v="71.3430146279415"/>
    <n v="566.04"/>
    <s v="SGBCI"/>
    <s v="B03/005"/>
    <s v="EAGLE CI"/>
    <x v="3"/>
    <s v="Cote d'Ivoire"/>
  </r>
  <r>
    <x v="40"/>
    <s v="Cheque n° 9548188,Reglement CNPS du mois d'octobre 2025 Equipe Eagle : Jean Jacques"/>
    <s v="Personnel"/>
    <s v="Management"/>
    <n v="129522"/>
    <n v="228.82128471486115"/>
    <n v="566.04"/>
    <s v="SGBCI"/>
    <s v="B03/005"/>
    <s v="EAGLE CI"/>
    <x v="3"/>
    <s v="Cote d'Ivoire"/>
  </r>
  <r>
    <x v="40"/>
    <s v="Cheque n° 9548188,Reglement CNPS du mois d'octobre 2025 Equipe Eagle : Annick,Agnes,Marie"/>
    <s v="Personnel"/>
    <s v="Office"/>
    <n v="199843"/>
    <n v="353.05455444844887"/>
    <n v="566.04"/>
    <s v="SGBCI"/>
    <s v="B03/005"/>
    <s v="EAGLE CI"/>
    <x v="3"/>
    <s v="Cote d'Ivoire"/>
  </r>
  <r>
    <x v="40"/>
    <s v="Cheque n° 9548188,Reglement CNPS du mois d'octobre 2025 Equipe Eagle : Maxime"/>
    <s v="Personnel"/>
    <s v="Media"/>
    <n v="82918"/>
    <n v="146.4878807151438"/>
    <n v="566.04"/>
    <s v="SGBCI"/>
    <s v="B03/005"/>
    <s v="EAGLE CI"/>
    <x v="3"/>
    <s v="Cote d'Ivoire"/>
  </r>
  <r>
    <x v="40"/>
    <s v="Cheque n° 9548188,Reglement CNPS du mois d'octobre 2025 Equipe Eagle : Roxane"/>
    <s v="Personnel"/>
    <s v="Legal"/>
    <n v="71149"/>
    <n v="125.69606388241114"/>
    <n v="566.04"/>
    <s v="SGBCI"/>
    <s v="B03/005"/>
    <s v="EAGLE CI"/>
    <x v="3"/>
    <s v="Cote d'Ivoire"/>
  </r>
  <r>
    <x v="40"/>
    <s v="Cheque n° 9548188,Reglement CNPS du mois d'octobre 2025 Equipe Eagle : E04,E15,E77,E87"/>
    <s v="Personnel"/>
    <s v="Investigation"/>
    <n v="330554"/>
    <n v="583.97639742774368"/>
    <n v="566.04"/>
    <s v="SGBCI"/>
    <s v="B03/005"/>
    <s v="EAGLE CI"/>
    <x v="3"/>
    <s v="Cote d'Ivoire"/>
  </r>
  <r>
    <x v="40"/>
    <s v="Cheque n° 9548188,Reglement CMU du mois d'octobre 2025 Comptable WCF"/>
    <s v="Personnel"/>
    <s v="Office"/>
    <n v="400"/>
    <n v="0.70666384001130667"/>
    <n v="566.04"/>
    <s v="SGBCI"/>
    <s v="B03/005"/>
    <s v="EAGLE CI"/>
    <x v="3"/>
    <s v="Cote d'Ivoire"/>
  </r>
  <r>
    <x v="40"/>
    <s v="Cheque n° 9548188 , Reglement CMU du mois d'octobre 2025 Equipe EAGLE mois de Octobre 2026 : Jean Jacques"/>
    <s v="Personnel"/>
    <s v="Management"/>
    <n v="1000"/>
    <n v="1.7666596000282666"/>
    <n v="566.04"/>
    <s v="SGBCI"/>
    <s v="B03/005"/>
    <s v="EAGLE CI"/>
    <x v="3"/>
    <s v="Cote d'Ivoire"/>
  </r>
  <r>
    <x v="40"/>
    <s v="Cheque n° 9548188 , Reglement CMU du mois d'octobre 2025 Equipe EAGLE mois de Octobre 2026 :Annick ,Agnes,Marie"/>
    <s v="Personnel"/>
    <s v="Office"/>
    <n v="8000"/>
    <n v="14.133276800226133"/>
    <n v="566.04"/>
    <s v="SGBCI"/>
    <s v="B03/005"/>
    <s v="EAGLE CI"/>
    <x v="3"/>
    <s v="Cote d'Ivoire"/>
  </r>
  <r>
    <x v="40"/>
    <s v="Cheque n° 9548188 , Reglement CMU du mois d'octobre 2025 Equipe EAGLE mois de Octobre 2026 : Roxane"/>
    <s v="Personnel"/>
    <s v="Legal"/>
    <n v="1000"/>
    <n v="1.7666596000282666"/>
    <n v="566.04"/>
    <s v="SGBCI"/>
    <s v="B03/005"/>
    <s v="EAGLE CI"/>
    <x v="3"/>
    <s v="Cote d'Ivoire"/>
  </r>
  <r>
    <x v="40"/>
    <s v="Cheque n° 9548188 , Reglement CMU du mois d'octobre 2025 Equipe EAGLE mois de Octobre 2026 : Maxime"/>
    <s v="Personnel"/>
    <s v="Media"/>
    <n v="2000"/>
    <n v="3.5333192000565332"/>
    <n v="566.04"/>
    <s v="SGBCI"/>
    <s v="B03/005"/>
    <s v="EAGLE CI"/>
    <x v="3"/>
    <s v="Cote d'Ivoire"/>
  </r>
  <r>
    <x v="40"/>
    <s v="Cheque n° 9548188 , Reglement CMU du mois d'octobre 2025 Equipe EAGLE mois de Octobre 2026 : E04,E15,E77,E87"/>
    <s v="Personnel"/>
    <s v="Investigation"/>
    <n v="9000"/>
    <n v="15.899936400254401"/>
    <n v="566.04"/>
    <s v="SGBCI"/>
    <s v="B03/005"/>
    <s v="EAGLE CI"/>
    <x v="3"/>
    <s v="Cote d'Ivoire"/>
  </r>
  <r>
    <x v="40"/>
    <s v="Cheque n°9548188,Virement salaire du mois de novembre 2025 de Comptable WCF"/>
    <s v="Personnel"/>
    <s v="Office"/>
    <n v="215984"/>
    <n v="381.57020705250517"/>
    <n v="566.04"/>
    <s v="SGBCI"/>
    <s v="B03/005"/>
    <s v="EAGLE CI"/>
    <x v="3"/>
    <s v="Cote d'Ivoire"/>
  </r>
  <r>
    <x v="40"/>
    <s v="Cheque n°9548188 , Reglement Impôt sur salaire et FDFP du mois de novembre 2025 Comptable WCF"/>
    <s v="Personnel"/>
    <s v="Office"/>
    <n v="66787"/>
    <n v="117.98989470708784"/>
    <n v="566.04"/>
    <s v="SGBCI"/>
    <s v="B03/005"/>
    <s v="EAGLE CI"/>
    <x v="3"/>
    <s v="Cote d'Ivoire"/>
  </r>
  <r>
    <x v="40"/>
    <s v="Cheque n°9548188 , Reglement Impôt sur salaire et FDFP du mois de novembre 2025 Equipe EAGLE :  Jean Jacques"/>
    <s v="Personnel"/>
    <s v="Management"/>
    <n v="162470"/>
    <n v="287.02918521659251"/>
    <n v="566.04"/>
    <s v="SGBCI"/>
    <s v="B03/005"/>
    <s v="EAGLE CI"/>
    <x v="3"/>
    <s v="Cote d'Ivoire"/>
  </r>
  <r>
    <x v="40"/>
    <s v="Cheque n°9548188 , Reglement Impôt sur salaire et FDFP du mois de novembre 2026 Equipe EAGLE : Annick,Agnes,Marie"/>
    <s v="Personnel"/>
    <s v="Office"/>
    <n v="263742"/>
    <n v="465.94233623065509"/>
    <n v="566.04"/>
    <s v="SGBCI"/>
    <s v="B03/005"/>
    <s v="EAGLE CI"/>
    <x v="3"/>
    <s v="Cote d'Ivoire"/>
  </r>
  <r>
    <x v="40"/>
    <s v="Cheque n°9548188 , Reglement Impôt sur salaire et FDFP du mois de novembre 2027 Equipe EAGLE : Maxime"/>
    <s v="Personnel"/>
    <s v="Media"/>
    <n v="72243"/>
    <n v="127.62878948484207"/>
    <n v="566.04"/>
    <s v="SGBCI"/>
    <s v="B03/005"/>
    <s v="EAGLE CI"/>
    <x v="3"/>
    <s v="Cote d'Ivoire"/>
  </r>
  <r>
    <x v="40"/>
    <s v="Cheque n°9548188 , Reglement Impôt sur salaire et FDFP du mois de novembre 2028 Equipe EAGLE : Roxane"/>
    <s v="Personnel"/>
    <s v="Legal"/>
    <n v="63235"/>
    <n v="111.71471980778745"/>
    <n v="566.04"/>
    <s v="SGBCI"/>
    <s v="B03/005"/>
    <s v="EAGLE CI"/>
    <x v="3"/>
    <s v="Cote d'Ivoire"/>
  </r>
  <r>
    <x v="40"/>
    <s v="Cheque n°9548188 , Reglement Impôt sur salaire et FDFP du mois de novembre 2029 Equipe EAGLE : E04,E15,E77,E87"/>
    <s v="Personnel"/>
    <s v="Investigation"/>
    <n v="180095"/>
    <n v="318.16656066709066"/>
    <n v="566.04"/>
    <s v="SGBCI"/>
    <s v="B03/005"/>
    <s v="EAGLE CI"/>
    <x v="3"/>
    <s v="Cote d'Ivoire"/>
  </r>
  <r>
    <x v="40"/>
    <s v="Cheque n° 9548188,Reglement CNPS du mois de novembre 2025 Comptable WCF"/>
    <s v="Personnel"/>
    <s v="Office"/>
    <n v="42215"/>
    <n v="74.579535015193272"/>
    <n v="566.04"/>
    <s v="SGBCI"/>
    <s v="B03/005"/>
    <s v="EAGLE CI"/>
    <x v="3"/>
    <s v="Cote d'Ivoire"/>
  </r>
  <r>
    <x v="40"/>
    <s v="Cheque n°9548188 ,Reglement CNPS du mois de novembre 2025 Equipe EAGLE : Jean Jacques"/>
    <s v="Personnel"/>
    <s v="Management"/>
    <n v="115501"/>
    <n v="204.05095046286482"/>
    <n v="566.04"/>
    <s v="SGBCI"/>
    <s v="B03/005"/>
    <s v="EAGLE CI"/>
    <x v="3"/>
    <s v="Cote d'Ivoire"/>
  </r>
  <r>
    <x v="40"/>
    <s v="Cheque n°9548188 ,Reglement CNPS du mois de novembre 2025 Equipe EAGLE : Annick ,Agnes,Marie"/>
    <s v="Personnel"/>
    <s v="Office"/>
    <n v="233432"/>
    <n v="412.39488375379835"/>
    <n v="566.04"/>
    <s v="SGBCI"/>
    <s v="B03/005"/>
    <s v="EAGLE CI"/>
    <x v="3"/>
    <s v="Cote d'Ivoire"/>
  </r>
  <r>
    <x v="40"/>
    <s v="Cheque n°9548188 ,Reglement CNPS du mois de novembre 2025 Equipe EAGLE : Maxime"/>
    <s v="Personnel"/>
    <s v="Media"/>
    <n v="68897"/>
    <n v="121.71754646314749"/>
    <n v="566.04"/>
    <s v="SGBCI"/>
    <s v="B03/005"/>
    <s v="EAGLE CI"/>
    <x v="3"/>
    <s v="Cote d'Ivoire"/>
  </r>
  <r>
    <x v="40"/>
    <s v="Cheque n°9548188 ,Reglement CNPS du mois de novembre 2025 Equipe EAGLE : Roxane"/>
    <s v="Personnel"/>
    <s v="Legal"/>
    <n v="57127"/>
    <n v="100.92396297081478"/>
    <n v="566.04"/>
    <s v="SGBCI"/>
    <s v="B03/005"/>
    <s v="EAGLE CI"/>
    <x v="3"/>
    <s v="Cote d'Ivoire"/>
  </r>
  <r>
    <x v="40"/>
    <s v="Cheque n°9548188 ,Reglement CNPS du mois de novembre 2025 Equipe EAGLE : E04,E15,E77,E87"/>
    <s v="Personnel"/>
    <s v="Investigation"/>
    <n v="211541"/>
    <n v="373.72093844957953"/>
    <n v="566.04"/>
    <s v="SGBCI"/>
    <s v="B03/005"/>
    <s v="EAGLE CI"/>
    <x v="3"/>
    <s v="Cote d'Ivoire"/>
  </r>
  <r>
    <x v="40"/>
    <s v="Cheque n° 9548188 ,Reglement CMU du mois de novembre 2025 de Comptable WCF"/>
    <s v="Personnel"/>
    <s v="Office"/>
    <n v="400"/>
    <n v="0.70666384001130667"/>
    <n v="566.04"/>
    <s v="SGBCI"/>
    <s v="B03/005"/>
    <s v="EAGLE CI"/>
    <x v="3"/>
    <s v="Cote d'Ivoire"/>
  </r>
  <r>
    <x v="40"/>
    <s v="Cheque n° 9548188 ,Reglement CMU du mois de novembre 2025 Equipe EAGLE :Jean Jacques"/>
    <s v="Personnel"/>
    <s v="Management"/>
    <n v="1000"/>
    <n v="1.7666596000282666"/>
    <n v="566.04"/>
    <s v="SGBCI"/>
    <s v="B03/005"/>
    <s v="EAGLE CI"/>
    <x v="3"/>
    <s v="Cote d'Ivoire"/>
  </r>
  <r>
    <x v="40"/>
    <s v="Cheque n° 9548188 ,Reglement CMU du mois de novembre 2026 Equipe EAGLE : Annick,Agnes,Marie"/>
    <s v="Personnel"/>
    <s v="Office"/>
    <n v="8000"/>
    <n v="14.133276800226133"/>
    <n v="566.04"/>
    <s v="SGBCI"/>
    <s v="B03/005"/>
    <s v="EAGLE CI"/>
    <x v="3"/>
    <s v="Cote d'Ivoire"/>
  </r>
  <r>
    <x v="40"/>
    <s v="Cheque n° 9548188 ,Reglement CMU du mois de novembre 2027 Equipe EAGLE : Maxime"/>
    <s v="Personnel"/>
    <s v="Media"/>
    <n v="2000"/>
    <n v="3.5333192000565332"/>
    <n v="566.04"/>
    <s v="SGBCI"/>
    <s v="B03/005"/>
    <s v="EAGLE CI"/>
    <x v="3"/>
    <s v="Cote d'Ivoire"/>
  </r>
  <r>
    <x v="40"/>
    <s v="Cheque n° 9548188 ,Reglement CMU du mois de novembre 2028 Equipe EAGLE : Roxane"/>
    <s v="Personnel"/>
    <s v="Legal"/>
    <n v="1000"/>
    <n v="1.7666596000282666"/>
    <n v="566.04"/>
    <s v="SGBCI"/>
    <s v="B03/005"/>
    <s v="EAGLE CI"/>
    <x v="3"/>
    <s v="Cote d'Ivoire"/>
  </r>
  <r>
    <x v="40"/>
    <s v="Cheque n° 9548188 ,Reglement CMU du mois de novembre 2029 Equipe EAGLE : E04,E15,E77,E87"/>
    <s v="Personnel"/>
    <s v="Investigation"/>
    <n v="9000"/>
    <n v="15.899936400254401"/>
    <n v="566.04"/>
    <s v="SGBCI"/>
    <s v="B03/005"/>
    <s v="EAGLE CI"/>
    <x v="3"/>
    <s v="Cote d'Ivoire"/>
  </r>
  <r>
    <x v="40"/>
    <s v="Cheque n° 9548188,Virement salaire du mois de décembre 2025 Comptable WCF"/>
    <s v="Personnel"/>
    <s v="Office"/>
    <n v="220704"/>
    <n v="389.90884036463859"/>
    <n v="566.04"/>
    <s v="SGBCI"/>
    <s v="B03/005"/>
    <s v="EAGLE CI"/>
    <x v="3"/>
    <s v="Cote d'Ivoire"/>
  </r>
  <r>
    <x v="40"/>
    <s v="Salaire mois de Décembre 2025 Jean Jacques"/>
    <s v="Personnel"/>
    <s v="Management"/>
    <n v="716084"/>
    <n v="1265.0766730266414"/>
    <n v="566.04"/>
    <s v="SGBCI"/>
    <s v="B03/001"/>
    <s v="EAGLE CI"/>
    <x v="3"/>
    <s v="Cote d'Ivoire"/>
  </r>
  <r>
    <x v="40"/>
    <s v="Salaire mois de Décembre 2025 Agnes"/>
    <s v="Personnel"/>
    <s v="Office"/>
    <n v="447312"/>
    <n v="790.248039007844"/>
    <n v="566.04"/>
    <s v="SGBCI"/>
    <s v="B03/001"/>
    <s v="EAGLE CI"/>
    <x v="3"/>
    <s v="Cote d'Ivoire"/>
  </r>
  <r>
    <x v="40"/>
    <s v="Virement salaire mois de Janvier 2026 : Jean Jacques"/>
    <s v="Personnel"/>
    <s v="Management"/>
    <n v="623096"/>
    <n v="1100.7985301392127"/>
    <n v="566.04"/>
    <s v="SGBCI"/>
    <s v="B03/002"/>
    <s v="EAGLE CI"/>
    <x v="3"/>
    <s v="Cote d'Ivoire"/>
  </r>
  <r>
    <x v="40"/>
    <s v="Virement salaire mois de Janvier 2026 : Annick"/>
    <s v="Personnel"/>
    <s v="Office"/>
    <n v="447580"/>
    <n v="790.72150378065157"/>
    <n v="566.04"/>
    <s v="SGBCI"/>
    <s v="B03/002"/>
    <s v="EAGLE CI"/>
    <x v="3"/>
    <s v="Cote d'Ivoire"/>
  </r>
  <r>
    <x v="40"/>
    <s v="Virement salaire mois de Janvier  2026 : Agnes"/>
    <s v="Personnel"/>
    <s v="Office"/>
    <n v="332810"/>
    <n v="587.96198148540748"/>
    <n v="566.04"/>
    <s v="SGBCI"/>
    <s v="B03/002"/>
    <s v="EAGLE CI"/>
    <x v="3"/>
    <s v="Cote d'Ivoire"/>
  </r>
  <r>
    <x v="40"/>
    <s v="Virement salaire mois de Janvier 2026 : Maxime"/>
    <s v="Personnel"/>
    <s v="Media"/>
    <n v="749756"/>
    <n v="1324.5636350787931"/>
    <n v="566.04"/>
    <s v="SGBCI"/>
    <s v="B03/002"/>
    <s v="EAGLE CI"/>
    <x v="3"/>
    <s v="Cote d'Ivoire"/>
  </r>
  <r>
    <x v="40"/>
    <s v="Virement salaire mois de Janvier  2026 : Roxane"/>
    <s v="Personnel"/>
    <s v="Legal"/>
    <n v="319970"/>
    <n v="565.27807222104445"/>
    <n v="566.04"/>
    <s v="SGBCI"/>
    <s v="B03/002"/>
    <s v="EAGLE CI"/>
    <x v="3"/>
    <s v="Cote d'Ivoire"/>
  </r>
  <r>
    <x v="40"/>
    <s v="Virement salaire mois de Janvier  2026 : Marie"/>
    <s v="Personnel"/>
    <s v="Office"/>
    <n v="145047"/>
    <n v="256.24867500530002"/>
    <n v="566.04"/>
    <s v="SGBCI"/>
    <s v="B03/002"/>
    <s v="EAGLE CI"/>
    <x v="3"/>
    <s v="Cote d'Ivoire"/>
  </r>
  <r>
    <x v="40"/>
    <s v="Virement salaire mois de Janvier  2026 : E04"/>
    <s v="Personnel"/>
    <s v="Investigation"/>
    <n v="380695"/>
    <n v="672.55847643276093"/>
    <n v="566.04"/>
    <s v="SGBCI"/>
    <s v="B03/002"/>
    <s v="EAGLE CI"/>
    <x v="1"/>
    <s v="Cote d'Ivoire"/>
  </r>
  <r>
    <x v="40"/>
    <s v="Virement salaire mois de Janvier 2026 : E15"/>
    <s v="Personnel"/>
    <s v="Investigation"/>
    <n v="272295"/>
    <n v="481.05257578969685"/>
    <n v="566.04"/>
    <s v="SGBCI"/>
    <s v="B03/002"/>
    <s v="EAGLE CI"/>
    <x v="1"/>
    <s v="Cote d'Ivoire"/>
  </r>
  <r>
    <x v="40"/>
    <s v="Virement salaire mois de Janvier  2026 : E77"/>
    <s v="Personnel"/>
    <s v="Investigation"/>
    <n v="292538"/>
    <n v="516.81506607306903"/>
    <n v="566.04"/>
    <s v="SGBCI"/>
    <s v="B03/002"/>
    <s v="EAGLE CI"/>
    <x v="1"/>
    <s v="Cote d'Ivoire"/>
  </r>
  <r>
    <x v="40"/>
    <s v="Virement salaire mois de Janvier 2026 : E87"/>
    <s v="Personnel"/>
    <s v="Investigation"/>
    <n v="292742"/>
    <n v="517.17546463147482"/>
    <n v="566.04"/>
    <s v="SGBCI"/>
    <s v="B03/002"/>
    <s v="EAGLE CI"/>
    <x v="1"/>
    <s v="Cote d'Ivoire"/>
  </r>
  <r>
    <x v="40"/>
    <s v="Virement salaire mois de Février 2026 : Jean Jacques"/>
    <s v="Personnel"/>
    <s v="Management"/>
    <n v="623096"/>
    <n v="1100.7985301392127"/>
    <n v="566.04"/>
    <s v="SGBCI"/>
    <s v="B03/003"/>
    <s v="EAGLE CI"/>
    <x v="3"/>
    <s v="Cote d'Ivoire"/>
  </r>
  <r>
    <x v="40"/>
    <s v="Virement salaire mois de Février 2026 : Annick"/>
    <s v="Personnel"/>
    <s v="Office"/>
    <n v="447580"/>
    <n v="790.72150378065157"/>
    <n v="566.04"/>
    <s v="SGBCI"/>
    <s v="B03/003"/>
    <s v="EAGLE CI"/>
    <x v="3"/>
    <s v="Cote d'Ivoire"/>
  </r>
  <r>
    <x v="40"/>
    <s v="Virement salaire mois de Février 2026 : Agnes"/>
    <s v="Personnel"/>
    <s v="Office"/>
    <n v="332810"/>
    <n v="587.96198148540748"/>
    <n v="566.04"/>
    <s v="SGBCI"/>
    <s v="B03/003"/>
    <s v="EAGLE CI"/>
    <x v="3"/>
    <s v="Cote d'Ivoire"/>
  </r>
  <r>
    <x v="40"/>
    <s v="Virement salaire mois de Février 2026 : Maxime"/>
    <s v="Personnel"/>
    <s v="Media"/>
    <n v="393113"/>
    <n v="694.49685534591197"/>
    <n v="566.04"/>
    <s v="SGBCI"/>
    <s v="B03/003"/>
    <s v="EAGLE CI"/>
    <x v="3"/>
    <s v="Cote d'Ivoire"/>
  </r>
  <r>
    <x v="40"/>
    <s v="Virement salaire mois de Février 2026 : Roxane"/>
    <s v="Personnel"/>
    <s v="Legal"/>
    <n v="619307"/>
    <n v="1094.1046569147059"/>
    <n v="566.04"/>
    <s v="SGBCI"/>
    <s v="B03/003"/>
    <s v="EAGLE CI"/>
    <x v="3"/>
    <s v="Cote d'Ivoire"/>
  </r>
  <r>
    <x v="40"/>
    <s v="Virement salaire mois de Février 2026 : Marie"/>
    <s v="Personnel"/>
    <s v="Office"/>
    <n v="145047"/>
    <n v="256.24867500530002"/>
    <n v="566.04"/>
    <s v="SGBCI"/>
    <s v="B03/003"/>
    <s v="EAGLE CI"/>
    <x v="3"/>
    <s v="Cote d'Ivoire"/>
  </r>
  <r>
    <x v="40"/>
    <s v="Virement salaire mois de Février 2026 : E04"/>
    <s v="Personnel"/>
    <s v="Investigation"/>
    <n v="380695"/>
    <n v="672.55847643276093"/>
    <n v="566.04"/>
    <s v="SGBCI"/>
    <s v="B03/003"/>
    <s v="EAGLE CI"/>
    <x v="1"/>
    <s v="Cote d'Ivoire"/>
  </r>
  <r>
    <x v="40"/>
    <s v="Virement salaire mois de Février 2026 : E15"/>
    <s v="Personnel"/>
    <s v="Investigation"/>
    <n v="272295"/>
    <n v="481.05257578969685"/>
    <n v="566.04"/>
    <s v="SGBCI"/>
    <s v="B03/003"/>
    <s v="EAGLE CI"/>
    <x v="1"/>
    <s v="Cote d'Ivoire"/>
  </r>
  <r>
    <x v="40"/>
    <s v="Virement salaire mois de Février 2026 : E77"/>
    <s v="Personnel"/>
    <s v="Investigation"/>
    <n v="292538"/>
    <n v="516.81506607306903"/>
    <n v="566.04"/>
    <s v="SGBCI"/>
    <s v="B03/003"/>
    <s v="EAGLE CI"/>
    <x v="1"/>
    <s v="Cote d'Ivoire"/>
  </r>
  <r>
    <x v="40"/>
    <s v="Virement salaire mois de Février 2026 : E87"/>
    <s v="Personnel"/>
    <s v="Investigation"/>
    <n v="292742"/>
    <n v="517.17546463147482"/>
    <n v="566.04"/>
    <s v="SGBCI"/>
    <s v="B03/003"/>
    <s v="EAGLE CI"/>
    <x v="1"/>
    <s v="Cote d'Ivoire"/>
  </r>
  <r>
    <x v="40"/>
    <s v="Virement  Bancaire Prime  2025 : Jean Jacques"/>
    <s v="Personnel"/>
    <s v="Management"/>
    <n v="334620"/>
    <n v="591.15963536145864"/>
    <n v="566.04"/>
    <s v="SGBCI"/>
    <s v="B03/004"/>
    <s v="EAGLE CI"/>
    <x v="3"/>
    <s v="Cote d'Ivoire"/>
  </r>
  <r>
    <x v="40"/>
    <s v="Virement  Bancaire Prime  2025 : Annick"/>
    <s v="Personnel"/>
    <s v="Office"/>
    <n v="221286"/>
    <n v="390.93703625185503"/>
    <n v="566.04"/>
    <s v="SGBCI"/>
    <s v="B03/004"/>
    <s v="EAGLE CI"/>
    <x v="3"/>
    <s v="Cote d'Ivoire"/>
  </r>
  <r>
    <x v="40"/>
    <s v="Virement  Bancaire Prime  2025 : Agnes"/>
    <s v="Personnel"/>
    <s v="Office"/>
    <n v="92107"/>
    <n v="162.72171577980356"/>
    <n v="566.04"/>
    <s v="SGBCI"/>
    <s v="B03/004"/>
    <s v="EAGLE CI"/>
    <x v="3"/>
    <s v="Cote d'Ivoire"/>
  </r>
  <r>
    <x v="40"/>
    <s v="Virement  Bancaire Prime  2025 : Maxime"/>
    <s v="Personnel"/>
    <s v="Media"/>
    <n v="136189"/>
    <n v="240.59960426824961"/>
    <n v="566.04"/>
    <s v="SGBCI"/>
    <s v="B03/004"/>
    <s v="EAGLE CI"/>
    <x v="3"/>
    <s v="Cote d'Ivoire"/>
  </r>
  <r>
    <x v="40"/>
    <s v="Virement  Bancaire Prime  2025 : Roxane"/>
    <s v="Personnel"/>
    <s v="Legal"/>
    <n v="82477"/>
    <n v="145.70878383153135"/>
    <n v="566.04"/>
    <s v="SGBCI"/>
    <s v="B03/004"/>
    <s v="EAGLE CI"/>
    <x v="3"/>
    <s v="Cote d'Ivoire"/>
  </r>
  <r>
    <x v="40"/>
    <s v="Virement  Bancaire Prime  2025 : Marie"/>
    <s v="Personnel"/>
    <s v="Office"/>
    <n v="52535"/>
    <n v="92.811462087484983"/>
    <n v="566.04"/>
    <s v="SGBCI"/>
    <s v="B03/004"/>
    <s v="EAGLE CI"/>
    <x v="3"/>
    <s v="Cote d'Ivoire"/>
  </r>
  <r>
    <x v="40"/>
    <s v="Virement  Bancaire Prime  2025 : E04"/>
    <s v="Personnel"/>
    <s v="Investigation"/>
    <n v="187890"/>
    <n v="331.93767224931105"/>
    <n v="566.04"/>
    <s v="SGBCI"/>
    <s v="B03/004"/>
    <s v="EAGLE CI"/>
    <x v="1"/>
    <s v="Cote d'Ivoire"/>
  </r>
  <r>
    <x v="40"/>
    <s v="Virement  Bancaire Prime  2025 : E15"/>
    <s v="Personnel"/>
    <s v="Investigation"/>
    <n v="71520"/>
    <n v="126.35149459402163"/>
    <n v="566.04"/>
    <s v="SGBCI"/>
    <s v="B03/004"/>
    <s v="EAGLE CI"/>
    <x v="1"/>
    <s v="Cote d'Ivoire"/>
  </r>
  <r>
    <x v="40"/>
    <s v="Virement  Bancaire Prime  2025 : E77"/>
    <s v="Personnel"/>
    <s v="Investigation"/>
    <n v="86702"/>
    <n v="153.17292064165079"/>
    <n v="566.04"/>
    <s v="SGBCI"/>
    <s v="B03/004"/>
    <s v="EAGLE CI"/>
    <x v="1"/>
    <s v="Cote d'Ivoire"/>
  </r>
  <r>
    <x v="40"/>
    <s v="Virement  Bancaire Prime  2025 : E87"/>
    <s v="Personnel"/>
    <s v="Investigation"/>
    <n v="83105"/>
    <n v="146.81824606034911"/>
    <n v="566.04"/>
    <s v="SGBCI"/>
    <s v="B03/004"/>
    <s v="EAGLE CI"/>
    <x v="3"/>
    <s v="Cote d'Ivoire"/>
  </r>
  <r>
    <x v="40"/>
    <s v="Frais divers virement"/>
    <s v="Bank Fees"/>
    <s v="Office"/>
    <n v="550"/>
    <n v="0.97166278001554662"/>
    <n v="566.04"/>
    <s v="SGBCI"/>
    <m/>
    <s v="EAGLE CI"/>
    <x v="1"/>
    <s v="Cote d'Ivoire"/>
  </r>
  <r>
    <x v="40"/>
    <s v="Frais divers virement"/>
    <s v="Bank Fees"/>
    <s v="Office"/>
    <n v="3850"/>
    <n v="6.8016394601088264"/>
    <n v="566.04"/>
    <s v="SGBCI"/>
    <m/>
    <s v="EAGLE CI"/>
    <x v="1"/>
    <s v="Cote d'Ivoire"/>
  </r>
  <r>
    <x v="40"/>
    <s v="Frais divers virement"/>
    <s v="Bank Fees"/>
    <s v="Office"/>
    <n v="3850"/>
    <n v="6.8016394601088264"/>
    <n v="566.04"/>
    <s v="SGBCI"/>
    <m/>
    <s v="EAGLE CI"/>
    <x v="1"/>
    <s v="Cote d'Ivoire"/>
  </r>
  <r>
    <x v="40"/>
    <s v="Frais divers virement"/>
    <s v="Bank Fees"/>
    <s v="Office"/>
    <n v="3850"/>
    <n v="6.8016394601088264"/>
    <n v="566.04"/>
    <s v="SGBCI"/>
    <m/>
    <s v="EAGLE CI"/>
    <x v="1"/>
    <s v="Cote d'Ivoire"/>
  </r>
  <r>
    <x v="40"/>
    <s v="Reglement loyer mois de Mars 2026"/>
    <s v="Rent &amp; Utilities"/>
    <s v="Office"/>
    <n v="500000"/>
    <n v="883.3298000141333"/>
    <n v="566.04"/>
    <s v="SGBCI"/>
    <s v="B03/008"/>
    <s v="EAGLE CI"/>
    <x v="1"/>
    <s v="Cote d'Ivoire"/>
  </r>
  <r>
    <x v="41"/>
    <s v="Yopougon - Pôle Pénal"/>
    <s v="Local Transport"/>
    <s v="Legal"/>
    <n v="3500"/>
    <n v="6.1833086000989335"/>
    <n v="566.04"/>
    <s v="Roxane"/>
    <s v="03/017"/>
    <s v="EAGLE CI"/>
    <x v="1"/>
    <s v="Cote d'Ivoire"/>
  </r>
  <r>
    <x v="41"/>
    <s v="Pôle Pénal - Yopougon"/>
    <s v="Local Transport"/>
    <s v="Legal"/>
    <n v="3500"/>
    <n v="6.1833086000989335"/>
    <n v="566.04"/>
    <s v="Roxane"/>
    <s v="03/017"/>
    <s v="EAGLE CI"/>
    <x v="1"/>
    <s v="Cote d'Ivoire"/>
  </r>
  <r>
    <x v="41"/>
    <s v="Frais d'envoi"/>
    <s v="Transfers Fees"/>
    <s v="Office"/>
    <n v="700"/>
    <n v="1.2366617200197867"/>
    <n v="566.04"/>
    <s v="Roxane"/>
    <s v="03/017"/>
    <s v="EAGLE CI"/>
    <x v="1"/>
    <s v="Cote d'Ivoire"/>
  </r>
  <r>
    <x v="42"/>
    <s v="Bonus Opération"/>
    <s v="Bonus"/>
    <s v="Operation"/>
    <n v="50000"/>
    <n v="88.332980001413333"/>
    <n v="566.04"/>
    <s v="Jean Jacques"/>
    <s v="03/024"/>
    <s v="EAGLE CI"/>
    <x v="1"/>
    <s v="Cote d'Ivoire"/>
  </r>
  <r>
    <x v="43"/>
    <s v="Achat de carte de credit Orange facture n°OCI-ABMALL.010.005659"/>
    <s v="Telephone"/>
    <s v="Office"/>
    <n v="15000"/>
    <n v="26.499894000424"/>
    <n v="566.04"/>
    <s v="Annick"/>
    <s v="03/020"/>
    <s v="EAGLE CI"/>
    <x v="1"/>
    <s v="Cote d'Ivoire"/>
  </r>
  <r>
    <x v="43"/>
    <s v="Achat de carte de credit Orange facture n°OCI-ABMALL.010.005659"/>
    <s v="Telephone"/>
    <s v="Management"/>
    <n v="22500"/>
    <n v="39.749841000636003"/>
    <n v="566.04"/>
    <s v="Jean Jacques"/>
    <s v="03/020"/>
    <s v="EAGLE CI"/>
    <x v="1"/>
    <s v="Cote d'Ivoire"/>
  </r>
  <r>
    <x v="43"/>
    <s v="Achat de carte de credit Orange facture n°OCI-ABMALL.010.005659"/>
    <s v="Telephone"/>
    <s v="Investigation"/>
    <n v="15000"/>
    <n v="26.499894000424"/>
    <n v="566.04"/>
    <s v="E04"/>
    <s v="03/020"/>
    <s v="EAGLE CI"/>
    <x v="1"/>
    <s v="Cote d'Ivoire"/>
  </r>
  <r>
    <x v="43"/>
    <s v="Bonus Equipe OP Yopugon du 03/03/2026"/>
    <s v="Bonus"/>
    <s v="Operation"/>
    <n v="100000"/>
    <n v="176.66596000282667"/>
    <n v="566.04"/>
    <s v="E04"/>
    <s v="03/024"/>
    <s v="EAGLE CI"/>
    <x v="1"/>
    <s v="Cote d'Ivoire"/>
  </r>
  <r>
    <x v="43"/>
    <s v="Reglement Internet facture n°OCI ABMALL 018 .004129"/>
    <s v="Internet"/>
    <s v="Office"/>
    <n v="25000"/>
    <n v="44.166490000706666"/>
    <n v="566.04"/>
    <s v="Agnes"/>
    <s v="03/019"/>
    <s v="EAGLE CI"/>
    <x v="1"/>
    <s v="Cote d'Ivoire"/>
  </r>
  <r>
    <x v="43"/>
    <s v="Bureau- super marche"/>
    <s v="Local Transport"/>
    <s v="Office"/>
    <n v="2000"/>
    <n v="3.5333192000565332"/>
    <n v="566.04"/>
    <s v="Agnes"/>
    <s v="03/021"/>
    <s v="EAGLE CI"/>
    <x v="1"/>
    <s v="Cote d'Ivoire"/>
  </r>
  <r>
    <x v="43"/>
    <s v="Super marché - Bureau"/>
    <s v="Local Transport"/>
    <s v="Office"/>
    <n v="2000"/>
    <n v="3.5333192000565332"/>
    <n v="566.04"/>
    <s v="Agnes"/>
    <s v="03/021"/>
    <s v="EAGLE CI"/>
    <x v="1"/>
    <s v="Cote d'Ivoire"/>
  </r>
  <r>
    <x v="43"/>
    <s v="Achat de carte de credit Orange facture n°OCI-ABMALL.010.005659"/>
    <s v="Telephone"/>
    <s v="Office"/>
    <n v="15000"/>
    <n v="26.499894000424"/>
    <n v="566.04"/>
    <s v="Agnes"/>
    <s v="03/020"/>
    <s v="EAGLE CI"/>
    <x v="1"/>
    <s v="Cote d'Ivoire"/>
  </r>
  <r>
    <x v="43"/>
    <s v="Bonus op Yopougon du 03/03/2026"/>
    <s v="Bonus"/>
    <s v="Operation"/>
    <n v="50000"/>
    <n v="88.332980001413333"/>
    <n v="566.04"/>
    <s v="Maxime"/>
    <s v="03/024"/>
    <s v="EAGLE CI"/>
    <x v="1"/>
    <s v="Cote d'Ivoire"/>
  </r>
  <r>
    <x v="43"/>
    <s v="Bonus MINEF op Yopougon du 03/03/2026"/>
    <s v="Bonus"/>
    <s v="Operation"/>
    <n v="100000"/>
    <n v="176.66596000282667"/>
    <n v="566.04"/>
    <s v="Maxime"/>
    <s v="03/032"/>
    <s v="EAGLE CI"/>
    <x v="1"/>
    <s v="Cote d'Ivoire"/>
  </r>
  <r>
    <x v="43"/>
    <s v="Bonus MINEF op Agboville du 18/12/2026"/>
    <s v="Bonus"/>
    <s v="Operation"/>
    <n v="50000"/>
    <n v="88.332980001413333"/>
    <n v="566.04"/>
    <s v="Maxime"/>
    <s v="03/032"/>
    <s v="EAGLE CI"/>
    <x v="1"/>
    <s v="Cote d'Ivoire"/>
  </r>
  <r>
    <x v="43"/>
    <s v="Achat de carte de credit Orange facture n°OCI-ABMALL.010.005659"/>
    <s v="Telephone"/>
    <s v="Media"/>
    <n v="15000"/>
    <n v="26.499894000424"/>
    <n v="566.04"/>
    <s v="Maxime"/>
    <s v="03/020"/>
    <s v="EAGLE CI"/>
    <x v="1"/>
    <s v="Cote d'Ivoire"/>
  </r>
  <r>
    <x v="43"/>
    <s v="Achat de carte de credit Orange facture n°OCI-ABMALL.010.005659"/>
    <s v="Telephone"/>
    <s v="Investigation"/>
    <n v="15000"/>
    <n v="26.499894000424"/>
    <n v="566.04"/>
    <s v="E15"/>
    <s v="03/020"/>
    <s v="EAGLE CI"/>
    <x v="1"/>
    <s v="Cote d'Ivoire"/>
  </r>
  <r>
    <x v="43"/>
    <s v="Achat de carte de credit Orange facture n°OCI-ABMALL.010.005659"/>
    <s v="Telephone"/>
    <s v="Investigation"/>
    <n v="17500"/>
    <n v="30.916543000494666"/>
    <n v="566.04"/>
    <s v="E77"/>
    <s v="03/020"/>
    <s v="EAGLE CI"/>
    <x v="1"/>
    <s v="Cote d'Ivoire"/>
  </r>
  <r>
    <x v="43"/>
    <s v="Achat de carte de credit Orange facture n°OCI-ABMALL.010.005659"/>
    <s v="Telephone"/>
    <s v="Investigation"/>
    <n v="15000"/>
    <n v="26.499894000424"/>
    <n v="566.04"/>
    <s v="E87"/>
    <s v="03/020"/>
    <s v="EAGLE CI"/>
    <x v="1"/>
    <s v="Cote d'Ivoire"/>
  </r>
  <r>
    <x v="43"/>
    <s v="Bonus équipe OP Yopougon du 03/03/2026"/>
    <s v="Bonus"/>
    <s v="Operation"/>
    <n v="50000"/>
    <n v="88.332980001413333"/>
    <n v="566.04"/>
    <s v="Roxane"/>
    <s v="03/024"/>
    <s v="EAGLE CI"/>
    <x v="1"/>
    <s v="Cote d'Ivoire"/>
  </r>
  <r>
    <x v="43"/>
    <s v="Achat de carte de credit Orange facture n°OCI-ABMALL.010.005659"/>
    <s v="Telephone"/>
    <s v="Office"/>
    <n v="15000"/>
    <n v="26.499894000424"/>
    <n v="566.04"/>
    <s v="Roxane"/>
    <s v="03/020"/>
    <s v="EAGLE CI"/>
    <x v="1"/>
    <s v="Cote d'Ivoire"/>
  </r>
  <r>
    <x v="44"/>
    <s v="Bureau-Angré (Carrefour Angré carrefour Opera )"/>
    <s v="Local Transport"/>
    <s v="Office"/>
    <n v="5000"/>
    <n v="8.8332980001413333"/>
    <n v="566.04"/>
    <s v="Annick"/>
    <s v="03/027"/>
    <s v="EAGLE CI"/>
    <x v="1"/>
    <s v="Cote d'Ivoire"/>
  </r>
  <r>
    <x v="44"/>
    <s v="Angré -bureau"/>
    <s v="Local Transport"/>
    <s v="Office"/>
    <n v="5000"/>
    <n v="8.8332980001413333"/>
    <n v="566.04"/>
    <s v="Annick"/>
    <s v="03/027"/>
    <s v="EAGLE CI"/>
    <x v="1"/>
    <s v="Cote d'Ivoire"/>
  </r>
  <r>
    <x v="44"/>
    <s v="Mission 3:Bureau-yopougon"/>
    <s v="Local Transport"/>
    <s v="Investigation"/>
    <n v="3000"/>
    <n v="5.2999788000847996"/>
    <n v="566.04"/>
    <s v="E77"/>
    <s v="03/028"/>
    <s v="EAGLE CI"/>
    <x v="1"/>
    <s v="Cote d'Ivoire"/>
  </r>
  <r>
    <x v="44"/>
    <s v="Mission 3:yopougon-domicile"/>
    <s v="Local Transport"/>
    <s v="Investigation"/>
    <n v="3000"/>
    <n v="5.2999788000847996"/>
    <n v="566.04"/>
    <s v="E77"/>
    <s v="03/028"/>
    <s v="EAGLE CI"/>
    <x v="1"/>
    <s v="Cote d'Ivoire"/>
  </r>
  <r>
    <x v="44"/>
    <s v="Mission 3:Achat de jus pour cible"/>
    <s v="Trust Building"/>
    <s v="Investigation"/>
    <n v="2000"/>
    <n v="3.5333192000565332"/>
    <n v="566.04"/>
    <s v="E77"/>
    <s v="03/028"/>
    <s v="EAGLE CI"/>
    <x v="1"/>
    <s v="Cote d'Ivoire"/>
  </r>
  <r>
    <x v="44"/>
    <s v="Achat d'ampoule"/>
    <s v="Office Materials"/>
    <s v="Office"/>
    <n v="6000"/>
    <n v="10.599957600169599"/>
    <n v="566.04"/>
    <s v="Jean Jacques"/>
    <s v="03/046"/>
    <s v="EAGLE CI"/>
    <x v="1"/>
    <s v="Cote d'Ivoire"/>
  </r>
  <r>
    <x v="45"/>
    <s v="Réparation d'écran de téléphone"/>
    <s v="Services"/>
    <s v="Office"/>
    <n v="17000"/>
    <n v="30.033213200480532"/>
    <n v="566.04"/>
    <s v="E04"/>
    <s v="03/025"/>
    <s v="EAGLE CI"/>
    <x v="1"/>
    <s v="Cote d'Ivoire"/>
  </r>
  <r>
    <x v="45"/>
    <s v="Mission 4:bureau-yop maroc"/>
    <s v="Local Transport"/>
    <s v="Investigation"/>
    <n v="4000"/>
    <n v="7.0666384001130664"/>
    <n v="566.04"/>
    <s v="E77"/>
    <s v="03/029"/>
    <s v="EAGLE CI"/>
    <x v="1"/>
    <s v="Cote d'Ivoire"/>
  </r>
  <r>
    <x v="45"/>
    <s v="Mission 4:yop maroc-domicile"/>
    <s v="Local Transport"/>
    <s v="Investigation"/>
    <n v="4000"/>
    <n v="7.0666384001130664"/>
    <n v="566.04"/>
    <s v="E77"/>
    <s v="03/029"/>
    <s v="EAGLE CI"/>
    <x v="1"/>
    <s v="Cote d'Ivoire"/>
  </r>
  <r>
    <x v="45"/>
    <s v="Mission 4: Achat de nourriture pour cible"/>
    <s v="Trust Building"/>
    <s v="Investigation"/>
    <n v="2000"/>
    <n v="3.5333192000565332"/>
    <n v="566.04"/>
    <s v="E77"/>
    <s v="03/029"/>
    <s v="EAGLE CI"/>
    <x v="1"/>
    <s v="Cote d'Ivoire"/>
  </r>
  <r>
    <x v="46"/>
    <s v="Achat de deux sacs-à-main"/>
    <s v="Personnel "/>
    <s v="Team Building"/>
    <n v="30000"/>
    <n v="52.999788000848"/>
    <n v="566.04"/>
    <s v="Roxane"/>
    <s v="03/015"/>
    <s v="EAGLE CI"/>
    <x v="1"/>
    <s v="Cote d'Ivoire"/>
  </r>
  <r>
    <x v="47"/>
    <s v="Bonus 11 Agents UCT Op Yopougon du 03/03/2026"/>
    <s v="Bonus"/>
    <s v="Operation"/>
    <n v="825000"/>
    <n v="1457.4941700233201"/>
    <n v="566.04"/>
    <s v="Annick"/>
    <s v="03/030"/>
    <s v="EAGLE CI"/>
    <x v="1"/>
    <s v="Cote d'Ivoire"/>
  </r>
  <r>
    <x v="47"/>
    <s v="Bureau-UCT"/>
    <s v="Local Transport"/>
    <s v="Office"/>
    <n v="4000"/>
    <n v="7.0666384001130664"/>
    <n v="566.04"/>
    <s v="Annick"/>
    <s v="03/031"/>
    <s v="EAGLE CI"/>
    <x v="1"/>
    <s v="Cote d'Ivoire"/>
  </r>
  <r>
    <x v="47"/>
    <s v="UCT-Bureau"/>
    <s v="Local Transport"/>
    <s v="Office"/>
    <n v="4000"/>
    <n v="7.0666384001130664"/>
    <n v="566.04"/>
    <s v="Annick"/>
    <s v="03/031"/>
    <s v="EAGLE CI"/>
    <x v="1"/>
    <s v="Cote d'Ivoire"/>
  </r>
  <r>
    <x v="47"/>
    <s v="Bureau-DPFE"/>
    <s v="Local Transport"/>
    <s v="Media"/>
    <n v="5000"/>
    <n v="8.8332980001413333"/>
    <n v="566.04"/>
    <s v="Maxime"/>
    <s v="03/033"/>
    <s v="EAGLE CI"/>
    <x v="1"/>
    <s v="Cote d'Ivoire"/>
  </r>
  <r>
    <x v="47"/>
    <s v="DPFE-Gonzague"/>
    <s v="Local Transport"/>
    <s v="Media"/>
    <n v="7000"/>
    <n v="12.366617200197867"/>
    <n v="566.04"/>
    <s v="Maxime"/>
    <s v="03/033"/>
    <s v="EAGLE CI"/>
    <x v="1"/>
    <s v="Cote d'Ivoire"/>
  </r>
  <r>
    <x v="48"/>
    <s v="CHU- Treincheville - bureau infirmier"/>
    <s v="Local Transport"/>
    <s v="Office"/>
    <n v="5000"/>
    <n v="8.8332980001413333"/>
    <n v="566.04"/>
    <s v="Agnes"/>
    <s v="03/038"/>
    <s v="EAGLE CI"/>
    <x v="1"/>
    <s v="Cote d'Ivoire"/>
  </r>
  <r>
    <x v="48"/>
    <s v="Bureau - CHU Treichville"/>
    <s v="Local Transport"/>
    <s v="Office"/>
    <n v="5000"/>
    <n v="8.8332980001413333"/>
    <n v="566.04"/>
    <s v="Agnes"/>
    <s v="03/038"/>
    <s v="EAGLE CI"/>
    <x v="1"/>
    <s v="Cote d'Ivoire"/>
  </r>
  <r>
    <x v="48"/>
    <s v="CHUCocody - Bureau"/>
    <s v="Local Transport"/>
    <s v="Office"/>
    <n v="5000"/>
    <n v="8.8332980001413333"/>
    <n v="566.04"/>
    <s v="Agnes"/>
    <s v="03/039"/>
    <s v="EAGLE CI"/>
    <x v="1"/>
    <s v="Cote d'Ivoire"/>
  </r>
  <r>
    <x v="48"/>
    <s v="Bureau- Cocody"/>
    <s v="Local Transport"/>
    <s v="Office"/>
    <n v="5000"/>
    <n v="8.8332980001413333"/>
    <n v="566.04"/>
    <s v="Agnes"/>
    <s v="03/039"/>
    <s v="EAGLE CI"/>
    <x v="1"/>
    <s v="Cote d'Ivoire"/>
  </r>
  <r>
    <x v="48"/>
    <s v="Bureau - Wcf"/>
    <s v="Local Transport"/>
    <s v="Office"/>
    <n v="3000"/>
    <n v="5.2999788000847996"/>
    <n v="566.04"/>
    <s v="Agnes"/>
    <s v="03/040"/>
    <s v="EAGLE CI"/>
    <x v="1"/>
    <s v="Cote d'Ivoire"/>
  </r>
  <r>
    <x v="48"/>
    <s v="WCF- Banque "/>
    <s v="Local Transport"/>
    <s v="Office"/>
    <n v="5000"/>
    <n v="8.8332980001413333"/>
    <n v="566.04"/>
    <s v="Agnes"/>
    <s v="03/040"/>
    <s v="EAGLE CI"/>
    <x v="1"/>
    <s v="Cote d'Ivoire"/>
  </r>
  <r>
    <x v="48"/>
    <s v="Bnaque - Bureau"/>
    <s v="Local Transport"/>
    <s v="Office"/>
    <n v="5000"/>
    <n v="8.8332980001413333"/>
    <n v="566.04"/>
    <s v="Agnes"/>
    <s v="03/040"/>
    <s v="EAGLE CI"/>
    <x v="1"/>
    <s v="Cote d'Ivoire"/>
  </r>
  <r>
    <x v="48"/>
    <s v="Frais d'envoi à Antonia"/>
    <s v="Transfers Fees"/>
    <s v="Office"/>
    <n v="32200"/>
    <n v="56.88643912091019"/>
    <n v="566.04"/>
    <s v="Agnes"/>
    <s v="03/041"/>
    <s v="EAGLE CI"/>
    <x v="1"/>
    <s v="Cote d'Ivoire"/>
  </r>
  <r>
    <x v="49"/>
    <s v="Bureau-WCF"/>
    <s v="Local Transport"/>
    <s v="Office"/>
    <n v="3000"/>
    <n v="5.2999788000847996"/>
    <n v="566.04"/>
    <s v="Annick"/>
    <s v="03/044"/>
    <s v="EAGLE CI"/>
    <x v="1"/>
    <s v="Cote d'Ivoire"/>
  </r>
  <r>
    <x v="49"/>
    <s v="Mission:3 Domicile-gare"/>
    <s v="Local Transport"/>
    <s v="Investigation"/>
    <n v="3000"/>
    <n v="5.2999788000847996"/>
    <n v="566.04"/>
    <s v="E04"/>
    <s v="03/034"/>
    <s v="EAGLE CI"/>
    <x v="1"/>
    <s v="Cote d'Ivoire"/>
  </r>
  <r>
    <x v="49"/>
    <s v="Mission:3 Abj-Agni"/>
    <s v="Intercity Transport"/>
    <s v="Investigation"/>
    <n v="4000"/>
    <n v="7.0666384001130664"/>
    <n v="566.04"/>
    <s v="E04"/>
    <s v="03/034"/>
    <s v="EAGLE CI"/>
    <x v="1"/>
    <s v="Cote d'Ivoire"/>
  </r>
  <r>
    <x v="49"/>
    <s v="Mission:3 Gare-Hotel(course)"/>
    <s v="Local Transport"/>
    <s v="Investigation"/>
    <n v="2000"/>
    <n v="3.5333192000565332"/>
    <n v="566.04"/>
    <s v="E04"/>
    <s v="03/034"/>
    <s v="EAGLE CI"/>
    <x v="1"/>
    <s v="Cote d'Ivoire"/>
  </r>
  <r>
    <x v="49"/>
    <s v="Mission:3 Hotel"/>
    <s v="Travel Subsistence"/>
    <s v="Investigation"/>
    <n v="13000"/>
    <n v="22.966574800367468"/>
    <n v="566.04"/>
    <s v="E04"/>
    <s v="03/034"/>
    <s v="EAGLE CI"/>
    <x v="1"/>
    <s v="Cote d'Ivoire"/>
  </r>
  <r>
    <x v="49"/>
    <s v="Mission:3 Nourriture"/>
    <s v="Travel Subsistence"/>
    <s v="Investigation"/>
    <n v="5000"/>
    <n v="8.8332980001413333"/>
    <n v="566.04"/>
    <s v="E04"/>
    <s v="03/034"/>
    <s v="EAGLE CI"/>
    <x v="1"/>
    <s v="Cote d'Ivoire"/>
  </r>
  <r>
    <x v="49"/>
    <s v="Mission:3 Frais transport cible"/>
    <s v="Local Transport"/>
    <s v="Investigation"/>
    <n v="10000"/>
    <n v="17.666596000282667"/>
    <n v="566.04"/>
    <s v="E04"/>
    <s v="03/034"/>
    <s v="EAGLE CI"/>
    <x v="1"/>
    <s v="Cote d'Ivoire"/>
  </r>
  <r>
    <x v="49"/>
    <s v="Mission:3 Hotel-Resto"/>
    <s v="Local Transport"/>
    <s v="Investigation"/>
    <n v="500"/>
    <n v="0.8833298000141333"/>
    <n v="566.04"/>
    <s v="E04"/>
    <s v="03/034"/>
    <s v="EAGLE CI"/>
    <x v="1"/>
    <s v="Cote d'Ivoire"/>
  </r>
  <r>
    <x v="49"/>
    <s v="Mission:3 Resto-Hotel"/>
    <s v="Local Transport"/>
    <s v="Investigation"/>
    <n v="500"/>
    <n v="0.8833298000141333"/>
    <n v="566.04"/>
    <s v="E04"/>
    <s v="03/034"/>
    <s v="EAGLE CI"/>
    <x v="1"/>
    <s v="Cote d'Ivoire"/>
  </r>
  <r>
    <x v="49"/>
    <s v="Achat de journaux"/>
    <s v="Office Materials"/>
    <s v="Media"/>
    <n v="2600"/>
    <n v="4.593314960073493"/>
    <n v="566.04"/>
    <s v="Maxime"/>
    <s v="03/045"/>
    <s v="EAGLE CI"/>
    <x v="1"/>
    <s v="Cote d'Ivoire"/>
  </r>
  <r>
    <x v="49"/>
    <s v="WCF-Gonzague"/>
    <s v="Local Transport"/>
    <s v="Media"/>
    <n v="4500"/>
    <n v="7.9499682001272003"/>
    <n v="566.04"/>
    <s v="Maxime"/>
    <s v="03/044"/>
    <s v="EAGLE CI"/>
    <x v="1"/>
    <s v="Cote d'Ivoire"/>
  </r>
  <r>
    <x v="49"/>
    <s v="L'inter (presse ecrite)"/>
    <s v="Bonus to media Officier"/>
    <s v="Media"/>
    <n v="10000"/>
    <n v="17.666596000282667"/>
    <n v="566.04"/>
    <s v="Maxime"/>
    <s v="03/050"/>
    <s v="EAGLE CI"/>
    <x v="1"/>
    <s v="Cote d'Ivoire"/>
  </r>
  <r>
    <x v="49"/>
    <s v="Allo police (presse ecrite)"/>
    <s v="Bonus to media Officier"/>
    <s v="Media"/>
    <n v="10000"/>
    <n v="17.666596000282667"/>
    <n v="566.04"/>
    <s v="Maxime"/>
    <s v="03/050"/>
    <s v="EAGLE CI"/>
    <x v="1"/>
    <s v="Cote d'Ivoire"/>
  </r>
  <r>
    <x v="49"/>
    <s v="Soir info (presse ecrite)"/>
    <s v="Bonus to media Officier"/>
    <s v="Media"/>
    <n v="10000"/>
    <n v="17.666596000282667"/>
    <n v="566.04"/>
    <s v="Maxime"/>
    <s v="03/050"/>
    <s v="EAGLE CI"/>
    <x v="1"/>
    <s v="Cote d'Ivoire"/>
  </r>
  <r>
    <x v="49"/>
    <s v="Le jour plus (Presse ecrite)"/>
    <s v="Bonus to media Officier"/>
    <s v="Media"/>
    <n v="10000"/>
    <n v="17.666596000282667"/>
    <n v="566.04"/>
    <s v="Maxime"/>
    <s v="03/050"/>
    <s v="EAGLE CI"/>
    <x v="1"/>
    <s v="Cote d'Ivoire"/>
  </r>
  <r>
    <x v="49"/>
    <s v="Le matin (presse ecrite)"/>
    <s v="Bonus to media Officier"/>
    <s v="Media"/>
    <n v="10000"/>
    <n v="17.666596000282667"/>
    <n v="566.04"/>
    <s v="Maxime"/>
    <s v="03/050"/>
    <s v="EAGLE CI"/>
    <x v="1"/>
    <s v="Cote d'Ivoire"/>
  </r>
  <r>
    <x v="49"/>
    <s v="L'Avenir (presse ecrite)"/>
    <s v="Bonus to media Officier"/>
    <s v="Media"/>
    <n v="10000"/>
    <n v="17.666596000282667"/>
    <n v="566.04"/>
    <s v="Maxime"/>
    <s v="03/050"/>
    <s v="EAGLE CI"/>
    <x v="1"/>
    <s v="Cote d'Ivoire"/>
  </r>
  <r>
    <x v="49"/>
    <s v="Le Quotidien (presse ecrite)"/>
    <s v="Bonus to media Officier"/>
    <s v="Media"/>
    <n v="10000"/>
    <n v="17.666596000282667"/>
    <n v="566.04"/>
    <s v="Maxime"/>
    <s v="03/050"/>
    <s v="EAGLE CI"/>
    <x v="1"/>
    <s v="Cote d'Ivoire"/>
  </r>
  <r>
    <x v="49"/>
    <s v="Notre voie (presse en ligne)"/>
    <s v="Bonus to media Officier"/>
    <s v="Media"/>
    <n v="10000"/>
    <n v="17.666596000282667"/>
    <n v="566.04"/>
    <s v="Maxime"/>
    <s v="03/050"/>
    <s v="EAGLE CI"/>
    <x v="1"/>
    <s v="Cote d'Ivoire"/>
  </r>
  <r>
    <x v="49"/>
    <s v="Radio voix esperance (Radio)"/>
    <s v="Bonus to media Officier"/>
    <s v="Media"/>
    <n v="7000"/>
    <n v="12.366617200197867"/>
    <n v="566.04"/>
    <s v="Maxime"/>
    <s v="03/050"/>
    <s v="EAGLE CI"/>
    <x v="1"/>
    <s v="Cote d'Ivoire"/>
  </r>
  <r>
    <x v="49"/>
    <s v="Radio voix esperance (Radio)"/>
    <s v="Bonus to media Officier"/>
    <s v="Media"/>
    <n v="7000"/>
    <n v="12.366617200197867"/>
    <n v="566.04"/>
    <s v="Maxime"/>
    <s v="03/050"/>
    <s v="EAGLE CI"/>
    <x v="1"/>
    <s v="Cote d'Ivoire"/>
  </r>
  <r>
    <x v="49"/>
    <s v="Radio voix esperance (Radio)"/>
    <s v="Bonus to media Officier"/>
    <s v="Media"/>
    <n v="7000"/>
    <n v="12.366617200197867"/>
    <n v="566.04"/>
    <s v="Maxime"/>
    <s v="03/050"/>
    <s v="EAGLE CI"/>
    <x v="1"/>
    <s v="Cote d'Ivoire"/>
  </r>
  <r>
    <x v="49"/>
    <s v="Linfodrome 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Lemeridien.net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Ovajabmedia 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Worldcanal 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Fratmat.info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Lemandaexpress 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Educarriere.com 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Ivoire.ci 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Ovajabmedia.net 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Linfoexpress 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Ivoireopinion 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Ladiplomatique 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Ivoiremation.com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Ivoireopinion 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Abidjantv(presse en ligne)"/>
    <s v="Bonus to media Officier"/>
    <s v="Media"/>
    <n v="5000"/>
    <n v="8.8332980001413333"/>
    <n v="566.04"/>
    <s v="Maxime"/>
    <s v="03/050"/>
    <s v="EAGLE CI"/>
    <x v="1"/>
    <s v="Cote d'Ivoire"/>
  </r>
  <r>
    <x v="49"/>
    <s v="Mission 1 : domicile - Gare"/>
    <s v="Local Transport"/>
    <s v="Investigation"/>
    <n v="3000"/>
    <n v="5.2999788000847996"/>
    <n v="566.04"/>
    <s v="E15"/>
    <s v="03/035"/>
    <s v="EAGLE CI"/>
    <x v="1"/>
    <s v="Cote d'Ivoire"/>
  </r>
  <r>
    <x v="49"/>
    <s v="Mission 1 : Abidjan - Aboisso"/>
    <s v="Local Transport"/>
    <s v="Investigation"/>
    <n v="2500"/>
    <n v="4.4166490000706666"/>
    <n v="566.04"/>
    <s v="E15"/>
    <s v="03/035"/>
    <s v="EAGLE CI"/>
    <x v="1"/>
    <s v="Cote d'Ivoire"/>
  </r>
  <r>
    <x v="49"/>
    <s v="Mission 1 : Aboisso - Noé"/>
    <s v="Local Transport"/>
    <s v="Investigation"/>
    <n v="1500"/>
    <n v="2.6499894000423998"/>
    <n v="566.04"/>
    <s v="E15"/>
    <s v="03/035"/>
    <s v="EAGLE CI"/>
    <x v="1"/>
    <s v="Cote d'Ivoire"/>
  </r>
  <r>
    <x v="49"/>
    <s v="Mission 1 : gare - hotel"/>
    <s v="Local Transport"/>
    <s v="Investigation"/>
    <n v="1000"/>
    <n v="1.7666596000282666"/>
    <n v="566.04"/>
    <s v="E15"/>
    <s v="03/035"/>
    <s v="EAGLE CI"/>
    <x v="1"/>
    <s v="Cote d'Ivoire"/>
  </r>
  <r>
    <x v="49"/>
    <s v="Mission 1 : hotel - restaurant"/>
    <s v="Local Transport"/>
    <s v="Investigation"/>
    <n v="500"/>
    <n v="0.8833298000141333"/>
    <n v="566.04"/>
    <s v="E15"/>
    <s v="03/035"/>
    <s v="EAGLE CI"/>
    <x v="1"/>
    <s v="Cote d'Ivoire"/>
  </r>
  <r>
    <x v="49"/>
    <s v="Mission 1 : restaurant - hotel"/>
    <s v="Local Transport"/>
    <s v="Investigation"/>
    <n v="500"/>
    <n v="0.8833298000141333"/>
    <n v="566.04"/>
    <s v="E15"/>
    <s v="03/035"/>
    <s v="EAGLE CI"/>
    <x v="1"/>
    <s v="Cote d'Ivoire"/>
  </r>
  <r>
    <x v="49"/>
    <s v="Mission 1 : hotel"/>
    <s v="Travel Subsistence"/>
    <s v="Investigation"/>
    <n v="13000"/>
    <n v="22.966574800367468"/>
    <n v="566.04"/>
    <s v="E15"/>
    <s v="03/035"/>
    <s v="EAGLE CI"/>
    <x v="1"/>
    <s v="Cote d'Ivoire"/>
  </r>
  <r>
    <x v="49"/>
    <s v="Mission 1 : nourriture "/>
    <s v="Travel Subsistence"/>
    <s v="Investigation"/>
    <n v="5000"/>
    <n v="8.8332980001413333"/>
    <n v="566.04"/>
    <s v="E15"/>
    <s v="03/035"/>
    <s v="EAGLE CI"/>
    <x v="1"/>
    <s v="Cote d'Ivoire"/>
  </r>
  <r>
    <x v="49"/>
    <s v="Mission 5:domicile-adjame"/>
    <s v="Local Transport"/>
    <s v="Investigation"/>
    <n v="2500"/>
    <n v="4.4166490000706666"/>
    <n v="566.04"/>
    <s v="E77"/>
    <s v="03/036"/>
    <s v="EAGLE CI"/>
    <x v="1"/>
    <s v="Cote d'Ivoire"/>
  </r>
  <r>
    <x v="49"/>
    <s v="Mission 5:nourriture"/>
    <s v="Travel Subsistence"/>
    <s v="Investigation"/>
    <n v="5000"/>
    <n v="8.8332980001413333"/>
    <n v="566.04"/>
    <s v="E77"/>
    <s v="03/036"/>
    <s v="EAGLE CI"/>
    <x v="1"/>
    <s v="Cote d'Ivoire"/>
  </r>
  <r>
    <x v="49"/>
    <s v="Mission 5:hotel"/>
    <s v="Travel Subsistence"/>
    <s v="Investigation"/>
    <n v="13000"/>
    <n v="22.966574800367468"/>
    <n v="566.04"/>
    <s v="E77"/>
    <s v="03/036"/>
    <s v="EAGLE CI"/>
    <x v="1"/>
    <s v="Cote d'Ivoire"/>
  </r>
  <r>
    <x v="49"/>
    <s v="Mission 5:abidjan-ouangolo"/>
    <s v="Intercity Transport"/>
    <s v="Investigation"/>
    <n v="12000"/>
    <n v="21.199915200339198"/>
    <n v="566.04"/>
    <s v="E77"/>
    <s v="03/036"/>
    <s v="EAGLE CI"/>
    <x v="1"/>
    <s v="Cote d'Ivoire"/>
  </r>
  <r>
    <x v="49"/>
    <s v="Mission 5:gare-hotel"/>
    <s v="Local Transport"/>
    <s v="Investigation"/>
    <n v="1000"/>
    <n v="1.7666596000282666"/>
    <n v="566.04"/>
    <s v="E77"/>
    <s v="03/036"/>
    <s v="EAGLE CI"/>
    <x v="1"/>
    <s v="Cote d'Ivoire"/>
  </r>
  <r>
    <x v="49"/>
    <s v="Mission 5:hotel-resto"/>
    <s v="Local Transport"/>
    <s v="Investigation"/>
    <n v="500"/>
    <n v="0.8833298000141333"/>
    <n v="566.04"/>
    <s v="E77"/>
    <s v="03/036"/>
    <s v="EAGLE CI"/>
    <x v="1"/>
    <s v="Cote d'Ivoire"/>
  </r>
  <r>
    <x v="49"/>
    <s v="Mission 5:resto-hotel"/>
    <s v="Local Transport"/>
    <s v="Investigation"/>
    <n v="500"/>
    <n v="0.8833298000141333"/>
    <n v="566.04"/>
    <s v="E77"/>
    <s v="03/036"/>
    <s v="EAGLE CI"/>
    <x v="1"/>
    <s v="Cote d'Ivoire"/>
  </r>
  <r>
    <x v="50"/>
    <s v="WCF-domicile"/>
    <s v="Local Transport"/>
    <s v="Office"/>
    <n v="2500"/>
    <n v="4.4166490000706666"/>
    <n v="566.04"/>
    <s v="Annick"/>
    <s v="03/044"/>
    <s v="EAGLE CI"/>
    <x v="1"/>
    <s v="Cote d'Ivoire"/>
  </r>
  <r>
    <x v="50"/>
    <s v="Achat de Multiprise pour le service Comptabilité"/>
    <s v="Equipment"/>
    <s v="Office"/>
    <n v="6000"/>
    <n v="10.599957600169599"/>
    <n v="566.04"/>
    <s v="Annick"/>
    <s v="03/048"/>
    <s v="EAGLE CI"/>
    <x v="1"/>
    <s v="Cote d'Ivoire"/>
  </r>
  <r>
    <x v="50"/>
    <s v="Mission:3 Hotel-Gare"/>
    <s v="Local Transport"/>
    <s v="Investigation"/>
    <n v="1000"/>
    <n v="1.7666596000282666"/>
    <n v="566.04"/>
    <s v="E04"/>
    <s v="03/034"/>
    <s v="EAGLE CI"/>
    <x v="1"/>
    <s v="Cote d'Ivoire"/>
  </r>
  <r>
    <x v="50"/>
    <s v="Mission:3 Agni-Badukrom"/>
    <s v="Local Transport"/>
    <s v="Investigation"/>
    <n v="8000"/>
    <n v="14.133276800226133"/>
    <n v="566.04"/>
    <s v="E04"/>
    <s v="03/034"/>
    <s v="EAGLE CI"/>
    <x v="1"/>
    <s v="Cote d'Ivoire"/>
  </r>
  <r>
    <x v="50"/>
    <s v="Mission:3 Gare badukro-Wembley"/>
    <s v="Local Transport"/>
    <s v="Investigation"/>
    <n v="500"/>
    <n v="0.8833298000141333"/>
    <n v="566.04"/>
    <s v="E04"/>
    <s v="03/034"/>
    <s v="EAGLE CI"/>
    <x v="1"/>
    <s v="Cote d'Ivoire"/>
  </r>
  <r>
    <x v="50"/>
    <s v="Mission:3 Achat conso cible(boissons et nourriture)"/>
    <s v="Trust Building"/>
    <s v="Investigation"/>
    <n v="5000"/>
    <n v="8.8332980001413333"/>
    <n v="566.04"/>
    <s v="E04"/>
    <s v="03/034"/>
    <s v="EAGLE CI"/>
    <x v="1"/>
    <s v="Cote d'Ivoire"/>
  </r>
  <r>
    <x v="50"/>
    <s v="Mission:3 Crédit appel cible"/>
    <s v="Trust Building"/>
    <s v="Investigation"/>
    <n v="1000"/>
    <n v="1.7666596000282666"/>
    <n v="566.04"/>
    <s v="E04"/>
    <s v="03/034"/>
    <s v="EAGLE CI"/>
    <x v="1"/>
    <s v="Cote d'Ivoire"/>
  </r>
  <r>
    <x v="50"/>
    <s v="Mission:3 Maquis Wembley-Gare"/>
    <s v="Local Transport"/>
    <s v="Investigation"/>
    <n v="500"/>
    <n v="0.8833298000141333"/>
    <n v="566.04"/>
    <s v="E04"/>
    <s v="03/034"/>
    <s v="EAGLE CI"/>
    <x v="1"/>
    <s v="Cote d'Ivoire"/>
  </r>
  <r>
    <x v="50"/>
    <s v="Mission:3 Badukrom-Agni"/>
    <s v="Local Transport"/>
    <s v="Investigation"/>
    <n v="8000"/>
    <n v="14.133276800226133"/>
    <n v="566.04"/>
    <s v="E04"/>
    <s v="03/034"/>
    <s v="EAGLE CI"/>
    <x v="1"/>
    <s v="Cote d'Ivoire"/>
  </r>
  <r>
    <x v="50"/>
    <s v="Mission:3 Gare-Hotel"/>
    <s v="Local Transport"/>
    <s v="Investigation"/>
    <n v="1000"/>
    <n v="1.7666596000282666"/>
    <n v="566.04"/>
    <s v="E04"/>
    <s v="03/034"/>
    <s v="EAGLE CI"/>
    <x v="1"/>
    <s v="Cote d'Ivoire"/>
  </r>
  <r>
    <x v="50"/>
    <s v="Mission:3 Hotel"/>
    <s v="Travel Subsistence"/>
    <s v="Investigation"/>
    <n v="13000"/>
    <n v="22.966574800367468"/>
    <n v="566.04"/>
    <s v="E04"/>
    <s v="03/034"/>
    <s v="EAGLE CI"/>
    <x v="1"/>
    <s v="Cote d'Ivoire"/>
  </r>
  <r>
    <x v="50"/>
    <s v="Mission:3 Nourriture"/>
    <s v="Travel Subsistence"/>
    <s v="Investigation"/>
    <n v="5000"/>
    <n v="8.8332980001413333"/>
    <n v="566.04"/>
    <s v="E04"/>
    <s v="03/034"/>
    <s v="EAGLE CI"/>
    <x v="1"/>
    <s v="Cote d'Ivoire"/>
  </r>
  <r>
    <x v="50"/>
    <s v="Mission:3 Hotel-Resto"/>
    <s v="Local Transport"/>
    <s v="Investigation"/>
    <n v="500"/>
    <n v="0.8833298000141333"/>
    <n v="566.04"/>
    <s v="E04"/>
    <s v="03/034"/>
    <s v="EAGLE CI"/>
    <x v="1"/>
    <s v="Cote d'Ivoire"/>
  </r>
  <r>
    <x v="50"/>
    <s v="Mission:3 Resto-Hotel"/>
    <s v="Local Transport"/>
    <s v="Investigation"/>
    <n v="500"/>
    <n v="0.8833298000141333"/>
    <n v="566.04"/>
    <s v="E04"/>
    <s v="03/034"/>
    <s v="EAGLE CI"/>
    <x v="1"/>
    <s v="Cote d'Ivoire"/>
  </r>
  <r>
    <x v="50"/>
    <s v="Mission 1 : hotel - gare"/>
    <s v="Local Transport"/>
    <s v="Investigation"/>
    <n v="500"/>
    <n v="0.8833298000141333"/>
    <n v="566.04"/>
    <s v="E15"/>
    <s v="03/035"/>
    <s v="EAGLE CI"/>
    <x v="1"/>
    <s v="Cote d'Ivoire"/>
  </r>
  <r>
    <x v="50"/>
    <s v="Mission 1 : noé - allakro"/>
    <s v="Local Transport"/>
    <s v="Investigation"/>
    <n v="1000"/>
    <n v="1.7666596000282666"/>
    <n v="566.04"/>
    <s v="E15"/>
    <s v="03/035"/>
    <s v="EAGLE CI"/>
    <x v="1"/>
    <s v="Cote d'Ivoire"/>
  </r>
  <r>
    <x v="50"/>
    <s v="Mission  1 : Allakro - Noé"/>
    <s v="Local Transport"/>
    <s v="Investigation"/>
    <n v="1000"/>
    <n v="1.7666596000282666"/>
    <n v="566.04"/>
    <s v="E15"/>
    <s v="03/035"/>
    <s v="EAGLE CI"/>
    <x v="1"/>
    <s v="Cote d'Ivoire"/>
  </r>
  <r>
    <x v="50"/>
    <s v="Mission 1 : gare - Centre ville"/>
    <s v="Local Transport"/>
    <s v="Investigation"/>
    <n v="500"/>
    <n v="0.8833298000141333"/>
    <n v="566.04"/>
    <s v="E15"/>
    <s v="03/035"/>
    <s v="EAGLE CI"/>
    <x v="1"/>
    <s v="Cote d'Ivoire"/>
  </r>
  <r>
    <x v="50"/>
    <s v="Mission 1 : centre ville - Chez ib"/>
    <s v="Local Transport"/>
    <s v="Investigation"/>
    <n v="500"/>
    <n v="0.8833298000141333"/>
    <n v="566.04"/>
    <s v="E15"/>
    <s v="03/035"/>
    <s v="EAGLE CI"/>
    <x v="1"/>
    <s v="Cote d'Ivoire"/>
  </r>
  <r>
    <x v="50"/>
    <s v="Mission 1 : Chez ib - hotel"/>
    <s v="Local Transport"/>
    <s v="Investigation"/>
    <n v="500"/>
    <n v="0.8833298000141333"/>
    <n v="566.04"/>
    <s v="E15"/>
    <s v="03/035"/>
    <s v="EAGLE CI"/>
    <x v="1"/>
    <s v="Cote d'Ivoire"/>
  </r>
  <r>
    <x v="50"/>
    <s v="Mission 1 : hotel - restaurant"/>
    <s v="Local Transport"/>
    <s v="Investigation"/>
    <n v="500"/>
    <n v="0.8833298000141333"/>
    <n v="566.04"/>
    <s v="E15"/>
    <s v="03/035"/>
    <s v="EAGLE CI"/>
    <x v="1"/>
    <s v="Cote d'Ivoire"/>
  </r>
  <r>
    <x v="50"/>
    <s v="Mission 1 : restaurant - hotel"/>
    <s v="Local Transport"/>
    <s v="Investigation"/>
    <n v="500"/>
    <n v="0.8833298000141333"/>
    <n v="566.04"/>
    <s v="E15"/>
    <s v="03/035"/>
    <s v="EAGLE CI"/>
    <x v="1"/>
    <s v="Cote d'Ivoire"/>
  </r>
  <r>
    <x v="50"/>
    <s v="Mission 1 : hotel"/>
    <s v="Travel Subsistence"/>
    <s v="Investigation"/>
    <n v="13000"/>
    <n v="22.966574800367468"/>
    <n v="566.04"/>
    <s v="E15"/>
    <s v="03/035"/>
    <s v="EAGLE CI"/>
    <x v="1"/>
    <s v="Cote d'Ivoire"/>
  </r>
  <r>
    <x v="50"/>
    <s v="Mission 1 :nourriture"/>
    <s v="Travel Subsistence"/>
    <s v="Investigation"/>
    <n v="5000"/>
    <n v="8.8332980001413333"/>
    <n v="566.04"/>
    <s v="E15"/>
    <s v="03/035"/>
    <s v="EAGLE CI"/>
    <x v="1"/>
    <s v="Cote d'Ivoire"/>
  </r>
  <r>
    <x v="50"/>
    <s v="Mission 1 : boissons"/>
    <s v="Trust Building"/>
    <s v="Investigation"/>
    <n v="3000"/>
    <n v="5.2999788000847996"/>
    <n v="566.04"/>
    <s v="E15"/>
    <s v="03/035"/>
    <s v="EAGLE CI"/>
    <x v="1"/>
    <s v="Cote d'Ivoire"/>
  </r>
  <r>
    <x v="50"/>
    <s v="Mission 1 : boissons"/>
    <s v="Trust Building"/>
    <s v="Investigation"/>
    <n v="3000"/>
    <n v="5.2999788000847996"/>
    <n v="566.04"/>
    <s v="E15"/>
    <s v="03/035"/>
    <s v="EAGLE CI"/>
    <x v="1"/>
    <s v="Cote d'Ivoire"/>
  </r>
  <r>
    <x v="50"/>
    <s v="Mission 5:hotel-marche"/>
    <s v="Local Transport"/>
    <s v="Investigation"/>
    <n v="500"/>
    <n v="0.8833298000141333"/>
    <n v="566.04"/>
    <s v="E77"/>
    <s v="03/036"/>
    <s v="EAGLE CI"/>
    <x v="1"/>
    <s v="Cote d'Ivoire"/>
  </r>
  <r>
    <x v="50"/>
    <s v="Mission 5:nourriture"/>
    <s v="Travel Subsistence"/>
    <s v="Investigation"/>
    <n v="500"/>
    <n v="0.8833298000141333"/>
    <n v="566.04"/>
    <s v="E77"/>
    <s v="03/036"/>
    <s v="EAGLE CI"/>
    <x v="1"/>
    <s v="Cote d'Ivoire"/>
  </r>
  <r>
    <x v="50"/>
    <s v="Mission 5:marche-connexion "/>
    <s v="Local Transport"/>
    <s v="Investigation"/>
    <n v="500"/>
    <n v="0.8833298000141333"/>
    <n v="566.04"/>
    <s v="E77"/>
    <s v="03/036"/>
    <s v="EAGLE CI"/>
    <x v="1"/>
    <s v="Cote d'Ivoire"/>
  </r>
  <r>
    <x v="50"/>
    <s v="Mission 5connexion-hotel "/>
    <s v="Local Transport"/>
    <s v="Investigation"/>
    <n v="500"/>
    <n v="0.8833298000141333"/>
    <n v="566.04"/>
    <s v="E77"/>
    <s v="03/036"/>
    <s v="EAGLE CI"/>
    <x v="1"/>
    <s v="Cote d'Ivoire"/>
  </r>
  <r>
    <x v="50"/>
    <s v="Mission 5:hotel-resto"/>
    <s v="Local Transport"/>
    <s v="Investigation"/>
    <n v="500"/>
    <n v="0.8833298000141333"/>
    <n v="566.04"/>
    <s v="E77"/>
    <s v="03/036"/>
    <s v="EAGLE CI"/>
    <x v="1"/>
    <s v="Cote d'Ivoire"/>
  </r>
  <r>
    <x v="50"/>
    <s v="Mission 5:resto-hotel"/>
    <s v="Local Transport"/>
    <s v="Investigation"/>
    <n v="500"/>
    <n v="0.8833298000141333"/>
    <n v="566.04"/>
    <s v="E77"/>
    <s v="03/036"/>
    <s v="EAGLE CI"/>
    <x v="1"/>
    <s v="Cote d'Ivoire"/>
  </r>
  <r>
    <x v="50"/>
    <s v="Mission 5:hotel"/>
    <s v="Travel Subsistence"/>
    <s v="Investigation"/>
    <n v="13000"/>
    <n v="22.966574800367468"/>
    <n v="566.04"/>
    <s v="E77"/>
    <s v="03/036"/>
    <s v="EAGLE CI"/>
    <x v="1"/>
    <s v="Cote d'Ivoire"/>
  </r>
  <r>
    <x v="50"/>
    <s v="Missin02:domicle-gare "/>
    <s v="Local Transport"/>
    <s v="Investigation"/>
    <n v="6000"/>
    <n v="10.599957600169599"/>
    <n v="566.04"/>
    <s v="E87"/>
    <s v="03/037"/>
    <s v="EAGLE CI"/>
    <x v="1"/>
    <s v="Cote d'Ivoire"/>
  </r>
  <r>
    <x v="50"/>
    <s v="Missin02:abidjan - odienne"/>
    <s v="Intercity Transport"/>
    <s v="Investigation"/>
    <n v="13000"/>
    <n v="22.966574800367468"/>
    <n v="566.04"/>
    <s v="E87"/>
    <s v="03/037"/>
    <s v="EAGLE CI"/>
    <x v="1"/>
    <s v="Cote d'Ivoire"/>
  </r>
  <r>
    <x v="50"/>
    <s v="Mission 02 : Hotel"/>
    <s v="Travel Subsistence"/>
    <s v="Investigation"/>
    <n v="13000"/>
    <n v="22.966574800367468"/>
    <n v="566.04"/>
    <s v="E87"/>
    <s v="03/037"/>
    <s v="EAGLE CI"/>
    <x v="1"/>
    <s v="Cote d'Ivoire"/>
  </r>
  <r>
    <x v="50"/>
    <s v="Missin02:recheche d hotel"/>
    <s v="Local Transport"/>
    <s v="Investigation"/>
    <n v="2000"/>
    <n v="3.5333192000565332"/>
    <n v="566.04"/>
    <s v="E87"/>
    <s v="03/037"/>
    <s v="EAGLE CI"/>
    <x v="1"/>
    <s v="Cote d'Ivoire"/>
  </r>
  <r>
    <x v="50"/>
    <s v="Mission 02 : Nourriture "/>
    <s v="Travel Subsistence"/>
    <s v="Investigation"/>
    <n v="5000"/>
    <n v="8.8332980001413333"/>
    <n v="566.04"/>
    <s v="E87"/>
    <s v="03/037"/>
    <s v="EAGLE CI"/>
    <x v="1"/>
    <s v="Cote d'Ivoire"/>
  </r>
  <r>
    <x v="51"/>
    <s v="Mission:3 Hotel-Corridor"/>
    <s v="Local Transport"/>
    <s v="Investigation"/>
    <n v="500"/>
    <n v="0.8833298000141333"/>
    <n v="566.04"/>
    <s v="E04"/>
    <s v="03/034"/>
    <s v="EAGLE CI"/>
    <x v="1"/>
    <s v="Cote d'Ivoire"/>
  </r>
  <r>
    <x v="51"/>
    <s v="Mission:3 Corridor Agni-Koun Fao"/>
    <s v="Local Transport"/>
    <s v="Investigation"/>
    <n v="2500"/>
    <n v="4.4166490000706666"/>
    <n v="566.04"/>
    <s v="E04"/>
    <s v="03/034"/>
    <s v="EAGLE CI"/>
    <x v="1"/>
    <s v="Cote d'Ivoire"/>
  </r>
  <r>
    <x v="51"/>
    <s v="Mission:3 Achat conso cible(Boissons et nourriture)"/>
    <s v="Trust Building"/>
    <s v="Investigation"/>
    <n v="3000"/>
    <n v="5.2999788000847996"/>
    <n v="566.04"/>
    <s v="E04"/>
    <s v="03/034"/>
    <s v="EAGLE CI"/>
    <x v="1"/>
    <s v="Cote d'Ivoire"/>
  </r>
  <r>
    <x v="51"/>
    <s v="Mission:3 Local transport"/>
    <s v="Local Transport"/>
    <s v="Investigation"/>
    <n v="2000"/>
    <n v="3.5333192000565332"/>
    <n v="566.04"/>
    <s v="E04"/>
    <s v="03/034"/>
    <s v="EAGLE CI"/>
    <x v="1"/>
    <s v="Cote d'Ivoire"/>
  </r>
  <r>
    <x v="51"/>
    <s v="Mission:3 Koun Fao-Agni"/>
    <s v="Local Transport"/>
    <s v="Investigation"/>
    <n v="2500"/>
    <n v="4.4166490000706666"/>
    <n v="566.04"/>
    <s v="E04"/>
    <s v="03/034"/>
    <s v="EAGLE CI"/>
    <x v="1"/>
    <s v="Cote d'Ivoire"/>
  </r>
  <r>
    <x v="51"/>
    <s v="Mission:3 Gare-Hotel"/>
    <s v="Local Transport"/>
    <s v="Investigation"/>
    <n v="500"/>
    <n v="0.8833298000141333"/>
    <n v="566.04"/>
    <s v="E04"/>
    <s v="03/034"/>
    <s v="EAGLE CI"/>
    <x v="1"/>
    <s v="Cote d'Ivoire"/>
  </r>
  <r>
    <x v="51"/>
    <s v="Mission:3 Hotel"/>
    <s v="Travel Subsistence"/>
    <s v="Investigation"/>
    <n v="13000"/>
    <n v="22.966574800367468"/>
    <n v="566.04"/>
    <s v="E04"/>
    <s v="03/034"/>
    <s v="EAGLE CI"/>
    <x v="1"/>
    <s v="Cote d'Ivoire"/>
  </r>
  <r>
    <x v="51"/>
    <s v="Mission:3 Nourriture"/>
    <s v="Travel Subsistence"/>
    <s v="Investigation"/>
    <n v="5000"/>
    <n v="8.8332980001413333"/>
    <n v="566.04"/>
    <s v="E04"/>
    <s v="03/034"/>
    <s v="EAGLE CI"/>
    <x v="1"/>
    <s v="Cote d'Ivoire"/>
  </r>
  <r>
    <x v="51"/>
    <s v="Mission:3 Hotel-Resto"/>
    <s v="Local Transport"/>
    <s v="Investigation"/>
    <n v="500"/>
    <n v="0.8833298000141333"/>
    <n v="566.04"/>
    <s v="E04"/>
    <s v="03/034"/>
    <s v="EAGLE CI"/>
    <x v="1"/>
    <s v="Cote d'Ivoire"/>
  </r>
  <r>
    <x v="51"/>
    <s v="Mission:3 Resto-Hotel"/>
    <s v="Local Transport"/>
    <s v="Investigation"/>
    <n v="500"/>
    <n v="0.8833298000141333"/>
    <n v="566.04"/>
    <s v="E04"/>
    <s v="03/034"/>
    <s v="EAGLE CI"/>
    <x v="1"/>
    <s v="Cote d'Ivoire"/>
  </r>
  <r>
    <x v="51"/>
    <s v="Achat de store pour le bureau de L'Assistant cordinateur"/>
    <s v="Equipment"/>
    <s v="Office"/>
    <n v="11860"/>
    <n v="20.952582856335244"/>
    <n v="566.04"/>
    <s v="Agnes"/>
    <s v="03/052"/>
    <s v="EAGLE CI"/>
    <x v="1"/>
    <s v="Cote d'Ivoire"/>
  </r>
  <r>
    <x v="51"/>
    <s v="Bureau -Riviera 2"/>
    <s v="Local Transport"/>
    <s v="Media"/>
    <n v="2000"/>
    <n v="3.5333192000565332"/>
    <n v="566.04"/>
    <s v="Maxime"/>
    <s v="03/049"/>
    <s v="EAGLE CI"/>
    <x v="1"/>
    <s v="Cote d'Ivoire"/>
  </r>
  <r>
    <x v="51"/>
    <s v="Mission 1 : hotel - gare"/>
    <s v="Local Transport"/>
    <s v="Investigation"/>
    <n v="500"/>
    <n v="0.8833298000141333"/>
    <n v="566.04"/>
    <s v="E15"/>
    <s v="03/035"/>
    <s v="EAGLE CI"/>
    <x v="1"/>
    <s v="Cote d'Ivoire"/>
  </r>
  <r>
    <x v="51"/>
    <s v="Mission 1 : Noé - Aboisso"/>
    <s v="Local Transport"/>
    <s v="Investigation"/>
    <n v="1500"/>
    <n v="2.6499894000423998"/>
    <n v="566.04"/>
    <s v="E15"/>
    <s v="03/035"/>
    <s v="EAGLE CI"/>
    <x v="1"/>
    <s v="Cote d'Ivoire"/>
  </r>
  <r>
    <x v="51"/>
    <s v="Mission 1 : Aboisso - Samo"/>
    <s v="Local Transport"/>
    <s v="Investigation"/>
    <n v="1000"/>
    <n v="1.7666596000282666"/>
    <n v="566.04"/>
    <s v="E15"/>
    <s v="03/035"/>
    <s v="EAGLE CI"/>
    <x v="1"/>
    <s v="Cote d'Ivoire"/>
  </r>
  <r>
    <x v="51"/>
    <s v="Mission 1 : Samo - Adiaké"/>
    <s v="Local Transport"/>
    <s v="Investigation"/>
    <n v="1000"/>
    <n v="1.7666596000282666"/>
    <n v="566.04"/>
    <s v="E15"/>
    <s v="03/035"/>
    <s v="EAGLE CI"/>
    <x v="1"/>
    <s v="Cote d'Ivoire"/>
  </r>
  <r>
    <x v="51"/>
    <s v="Mission 1 : gare - Marché"/>
    <s v="Local Transport"/>
    <s v="Investigation"/>
    <n v="500"/>
    <n v="0.8833298000141333"/>
    <n v="566.04"/>
    <s v="E15"/>
    <s v="03/035"/>
    <s v="EAGLE CI"/>
    <x v="1"/>
    <s v="Cote d'Ivoire"/>
  </r>
  <r>
    <x v="51"/>
    <s v="Mission 1 : Marché - Carrefour kayser "/>
    <s v="Local Transport"/>
    <s v="Investigation"/>
    <n v="500"/>
    <n v="0.8833298000141333"/>
    <n v="566.04"/>
    <s v="E15"/>
    <s v="03/035"/>
    <s v="EAGLE CI"/>
    <x v="1"/>
    <s v="Cote d'Ivoire"/>
  </r>
  <r>
    <x v="51"/>
    <s v="Mission 1 : Carrefour kayser - Centre ville"/>
    <s v="Local Transport"/>
    <s v="Investigation"/>
    <n v="300"/>
    <n v="0.52999788000848003"/>
    <n v="566.04"/>
    <s v="E15"/>
    <s v="03/035"/>
    <s v="EAGLE CI"/>
    <x v="1"/>
    <s v="Cote d'Ivoire"/>
  </r>
  <r>
    <x v="51"/>
    <s v="Mission 1 : Centre ville - Sortie de ville"/>
    <s v="Local Transport"/>
    <s v="Investigation"/>
    <n v="500"/>
    <n v="0.8833298000141333"/>
    <n v="566.04"/>
    <s v="E15"/>
    <s v="03/035"/>
    <s v="EAGLE CI"/>
    <x v="1"/>
    <s v="Cote d'Ivoire"/>
  </r>
  <r>
    <x v="51"/>
    <s v="Mission 1 : Sortie de ville - hotel"/>
    <s v="Local Transport"/>
    <s v="Investigation"/>
    <n v="500"/>
    <n v="0.8833298000141333"/>
    <n v="566.04"/>
    <s v="E15"/>
    <s v="03/035"/>
    <s v="EAGLE CI"/>
    <x v="1"/>
    <s v="Cote d'Ivoire"/>
  </r>
  <r>
    <x v="51"/>
    <s v="Mission 1 : hotel - restaurant"/>
    <s v="Local Transport"/>
    <s v="Investigation"/>
    <n v="300"/>
    <n v="0.52999788000848003"/>
    <n v="566.04"/>
    <s v="E15"/>
    <s v="03/035"/>
    <s v="EAGLE CI"/>
    <x v="1"/>
    <s v="Cote d'Ivoire"/>
  </r>
  <r>
    <x v="51"/>
    <s v="Mission 1 : restaurant - hotel"/>
    <s v="Local Transport"/>
    <s v="Investigation"/>
    <n v="300"/>
    <n v="0.52999788000848003"/>
    <n v="566.04"/>
    <s v="E15"/>
    <s v="03/035"/>
    <s v="EAGLE CI"/>
    <x v="1"/>
    <s v="Cote d'Ivoire"/>
  </r>
  <r>
    <x v="51"/>
    <s v="Mission 1 : hotel"/>
    <s v="Travel Subsistence"/>
    <s v="Investigation"/>
    <n v="13000"/>
    <n v="22.966574800367468"/>
    <n v="566.04"/>
    <s v="E15"/>
    <s v="03/035"/>
    <s v="EAGLE CI"/>
    <x v="1"/>
    <s v="Cote d'Ivoire"/>
  </r>
  <r>
    <x v="51"/>
    <s v="Mission 1 : nourriture "/>
    <s v="Travel Subsistence"/>
    <s v="Investigation"/>
    <n v="5000"/>
    <n v="8.8332980001413333"/>
    <n v="566.04"/>
    <s v="E15"/>
    <s v="03/035"/>
    <s v="EAGLE CI"/>
    <x v="1"/>
    <s v="Cote d'Ivoire"/>
  </r>
  <r>
    <x v="51"/>
    <s v="Mission 1 : Achat de Boisson "/>
    <s v="Trust Building"/>
    <s v="Investigation"/>
    <n v="3000"/>
    <n v="5.2999788000847996"/>
    <n v="566.04"/>
    <s v="E15"/>
    <s v="03/035"/>
    <s v="EAGLE CI"/>
    <x v="1"/>
    <s v="Cote d'Ivoire"/>
  </r>
  <r>
    <x v="51"/>
    <s v="Mission 5:hotel-gare"/>
    <s v="Local Transport"/>
    <s v="Investigation"/>
    <n v="500"/>
    <n v="0.8833298000141333"/>
    <n v="566.04"/>
    <s v="E77"/>
    <s v="03/036"/>
    <s v="EAGLE CI"/>
    <x v="1"/>
    <s v="Cote d'Ivoire"/>
  </r>
  <r>
    <x v="51"/>
    <s v="Mission 5:nourriture"/>
    <s v="Travel Subsistence"/>
    <s v="Investigation"/>
    <n v="5000"/>
    <n v="8.8332980001413333"/>
    <n v="566.04"/>
    <s v="E77"/>
    <s v="03/036"/>
    <s v="EAGLE CI"/>
    <x v="1"/>
    <s v="Cote d'Ivoire"/>
  </r>
  <r>
    <x v="51"/>
    <s v="Mission 5:gare -sous bois 1"/>
    <s v="Local Transport"/>
    <s v="Investigation"/>
    <n v="500"/>
    <n v="0.8833298000141333"/>
    <n v="566.04"/>
    <s v="E77"/>
    <s v="03/036"/>
    <s v="EAGLE CI"/>
    <x v="1"/>
    <s v="Cote d'Ivoire"/>
  </r>
  <r>
    <x v="51"/>
    <s v="Mission 5:sous bois 1-zouglou"/>
    <s v="Local Transport"/>
    <s v="Investigation"/>
    <n v="500"/>
    <n v="0.8833298000141333"/>
    <n v="566.04"/>
    <s v="E77"/>
    <s v="03/036"/>
    <s v="EAGLE CI"/>
    <x v="1"/>
    <s v="Cote d'Ivoire"/>
  </r>
  <r>
    <x v="51"/>
    <s v="Mission 5:zouglou-hotel de ville"/>
    <s v="Local Transport"/>
    <s v="Investigation"/>
    <n v="500"/>
    <n v="0.8833298000141333"/>
    <n v="566.04"/>
    <s v="E77"/>
    <s v="03/036"/>
    <s v="EAGLE CI"/>
    <x v="1"/>
    <s v="Cote d'Ivoire"/>
  </r>
  <r>
    <x v="51"/>
    <s v="Mission 5:hotel de ville-marche"/>
    <s v="Local Transport"/>
    <s v="Investigation"/>
    <n v="500"/>
    <n v="0.8833298000141333"/>
    <n v="566.04"/>
    <s v="E77"/>
    <s v="03/036"/>
    <s v="EAGLE CI"/>
    <x v="1"/>
    <s v="Cote d'Ivoire"/>
  </r>
  <r>
    <x v="51"/>
    <s v="Mission 5:marche-station"/>
    <s v="Local Transport"/>
    <s v="Investigation"/>
    <n v="1000"/>
    <n v="1.7666596000282666"/>
    <n v="566.04"/>
    <s v="E77"/>
    <s v="03/036"/>
    <s v="EAGLE CI"/>
    <x v="1"/>
    <s v="Cote d'Ivoire"/>
  </r>
  <r>
    <x v="51"/>
    <s v="Mission 5:satation-koko"/>
    <s v="Local Transport"/>
    <s v="Investigation"/>
    <n v="500"/>
    <n v="0.8833298000141333"/>
    <n v="566.04"/>
    <s v="E77"/>
    <s v="03/036"/>
    <s v="EAGLE CI"/>
    <x v="1"/>
    <s v="Cote d'Ivoire"/>
  </r>
  <r>
    <x v="51"/>
    <s v="Mission 5:hotel"/>
    <s v="Travel Subsistence"/>
    <s v="Investigation"/>
    <n v="13000"/>
    <n v="22.966574800367468"/>
    <n v="566.04"/>
    <s v="E77"/>
    <s v="03/036"/>
    <s v="EAGLE CI"/>
    <x v="1"/>
    <s v="Cote d'Ivoire"/>
  </r>
  <r>
    <x v="51"/>
    <s v="Mission 5:koko-gare"/>
    <s v="Local Transport"/>
    <s v="Investigation"/>
    <n v="500"/>
    <n v="0.8833298000141333"/>
    <n v="566.04"/>
    <s v="E77"/>
    <s v="03/036"/>
    <s v="EAGLE CI"/>
    <x v="1"/>
    <s v="Cote d'Ivoire"/>
  </r>
  <r>
    <x v="51"/>
    <s v="Mission 5:gare-connexion"/>
    <s v="Local Transport"/>
    <s v="Investigation"/>
    <n v="500"/>
    <n v="0.8833298000141333"/>
    <n v="566.04"/>
    <s v="E77"/>
    <s v="03/036"/>
    <s v="EAGLE CI"/>
    <x v="1"/>
    <s v="Cote d'Ivoire"/>
  </r>
  <r>
    <x v="51"/>
    <s v="Mission 5:connexion-hotel"/>
    <s v="Local Transport"/>
    <s v="Investigation"/>
    <n v="500"/>
    <n v="0.8833298000141333"/>
    <n v="566.04"/>
    <s v="E77"/>
    <s v="03/036"/>
    <s v="EAGLE CI"/>
    <x v="1"/>
    <s v="Cote d'Ivoire"/>
  </r>
  <r>
    <x v="51"/>
    <s v="Mission 5:hotel-connexion"/>
    <s v="Local Transport"/>
    <s v="Investigation"/>
    <n v="500"/>
    <n v="0.8833298000141333"/>
    <n v="566.04"/>
    <s v="E77"/>
    <s v="03/036"/>
    <s v="EAGLE CI"/>
    <x v="1"/>
    <s v="Cote d'Ivoire"/>
  </r>
  <r>
    <x v="51"/>
    <s v="Mission 5:connexion-marche"/>
    <s v="Local Transport"/>
    <s v="Investigation"/>
    <n v="500"/>
    <n v="0.8833298000141333"/>
    <n v="566.04"/>
    <s v="E77"/>
    <s v="03/036"/>
    <s v="EAGLE CI"/>
    <x v="1"/>
    <s v="Cote d'Ivoire"/>
  </r>
  <r>
    <x v="51"/>
    <s v="Mission 5:marche-resto"/>
    <s v="Local Transport"/>
    <s v="Investigation"/>
    <n v="500"/>
    <n v="0.8833298000141333"/>
    <n v="566.04"/>
    <s v="E77"/>
    <s v="03/036"/>
    <s v="EAGLE CI"/>
    <x v="1"/>
    <s v="Cote d'Ivoire"/>
  </r>
  <r>
    <x v="51"/>
    <s v="Mission 5:resto-hotel"/>
    <s v="Local Transport"/>
    <s v="Investigation"/>
    <n v="500"/>
    <n v="0.8833298000141333"/>
    <n v="566.04"/>
    <s v="E77"/>
    <s v="03/036"/>
    <s v="EAGLE CI"/>
    <x v="1"/>
    <s v="Cote d'Ivoire"/>
  </r>
  <r>
    <x v="51"/>
    <s v="Missin02:hotel -gare "/>
    <s v="Local Transport"/>
    <s v="Investigation"/>
    <n v="1000"/>
    <n v="1.7666596000282666"/>
    <n v="566.04"/>
    <s v="E87"/>
    <s v="03/037"/>
    <s v="EAGLE CI"/>
    <x v="1"/>
    <s v="Cote d'Ivoire"/>
  </r>
  <r>
    <x v="51"/>
    <s v="Missin02:Odienne -tieme "/>
    <s v="Local Transport"/>
    <s v="Investigation"/>
    <n v="3000"/>
    <n v="5.2999788000847996"/>
    <n v="566.04"/>
    <s v="E87"/>
    <s v="03/037"/>
    <s v="EAGLE CI"/>
    <x v="1"/>
    <s v="Cote d'Ivoire"/>
  </r>
  <r>
    <x v="51"/>
    <s v="Missin02:tieme - odienee "/>
    <s v="Local Transport"/>
    <s v="Investigation"/>
    <n v="3000"/>
    <n v="5.2999788000847996"/>
    <n v="566.04"/>
    <s v="E87"/>
    <s v="03/037"/>
    <s v="EAGLE CI"/>
    <x v="1"/>
    <s v="Cote d'Ivoire"/>
  </r>
  <r>
    <x v="51"/>
    <s v="Missin02:gare-hotel "/>
    <s v="Local Transport"/>
    <s v="Investigation"/>
    <n v="1000"/>
    <n v="1.7666596000282666"/>
    <n v="566.04"/>
    <s v="E87"/>
    <s v="03/037"/>
    <s v="EAGLE CI"/>
    <x v="1"/>
    <s v="Cote d'Ivoire"/>
  </r>
  <r>
    <x v="51"/>
    <s v="Mission 02 : Nourriture "/>
    <s v="Travel Subsistence"/>
    <s v="Investigation"/>
    <n v="5000"/>
    <n v="8.8332980001413333"/>
    <n v="566.04"/>
    <s v="E87"/>
    <s v="03/037"/>
    <s v="EAGLE CI"/>
    <x v="1"/>
    <s v="Cote d'Ivoire"/>
  </r>
  <r>
    <x v="51"/>
    <s v="Missin02:Hotel"/>
    <s v="Travel Subsistence"/>
    <s v="Investigation"/>
    <n v="13000"/>
    <n v="22.966574800367468"/>
    <n v="566.04"/>
    <s v="E87"/>
    <s v="03/037"/>
    <s v="EAGLE CI"/>
    <x v="1"/>
    <s v="Cote d'Ivoire"/>
  </r>
  <r>
    <x v="51"/>
    <s v="Missin02:Achat de nourriture pour cible"/>
    <s v="Trust Building"/>
    <s v="Investigation"/>
    <n v="7000"/>
    <n v="12.366617200197867"/>
    <n v="566.04"/>
    <s v="E87"/>
    <s v="03/037"/>
    <s v="EAGLE CI"/>
    <x v="1"/>
    <s v="Cote d'Ivoire"/>
  </r>
  <r>
    <x v="51"/>
    <s v="Yopougon - Pôle Pénal"/>
    <s v="Local Transport"/>
    <s v="Legal"/>
    <n v="3500"/>
    <n v="6.1833086000989335"/>
    <n v="566.04"/>
    <s v="Roxane"/>
    <s v="03/049"/>
    <s v="EAGLE CI"/>
    <x v="1"/>
    <s v="Cote d'Ivoire"/>
  </r>
  <r>
    <x v="51"/>
    <s v="Pôle Pénal - Yopougon"/>
    <s v="Local Transport"/>
    <s v="Legal"/>
    <n v="3500"/>
    <n v="6.1833086000989335"/>
    <n v="566.04"/>
    <s v="Roxane"/>
    <s v="03/049"/>
    <s v="EAGLE CI"/>
    <x v="1"/>
    <s v="Cote d'Ivoire"/>
  </r>
  <r>
    <x v="52"/>
    <s v="Mission:3 Hotel-Gare"/>
    <s v="Local Transport"/>
    <s v="Investigation"/>
    <n v="1000"/>
    <n v="1.7666596000282666"/>
    <n v="566.04"/>
    <s v="E04"/>
    <s v="03/034"/>
    <s v="EAGLE CI"/>
    <x v="1"/>
    <s v="Cote d'Ivoire"/>
  </r>
  <r>
    <x v="52"/>
    <s v="Mission:3 Agni-Abj"/>
    <s v="Local Transport"/>
    <s v="Investigation"/>
    <n v="5000"/>
    <n v="8.8332980001413333"/>
    <n v="566.04"/>
    <s v="E04"/>
    <s v="03/034"/>
    <s v="EAGLE CI"/>
    <x v="1"/>
    <s v="Cote d'Ivoire"/>
  </r>
  <r>
    <x v="52"/>
    <s v="Mission:3 Nourriture"/>
    <s v="Travel Subsistence"/>
    <s v="Investigation"/>
    <n v="5000"/>
    <n v="8.8332980001413333"/>
    <n v="566.04"/>
    <s v="E04"/>
    <s v="03/034"/>
    <s v="EAGLE CI"/>
    <x v="1"/>
    <s v="Cote d'Ivoire"/>
  </r>
  <r>
    <x v="52"/>
    <s v="Mission:Abj Anyama-Domicile"/>
    <s v="Local Transport"/>
    <s v="Investigation"/>
    <n v="5000"/>
    <n v="8.8332980001413333"/>
    <n v="566.04"/>
    <s v="E04"/>
    <s v="03/034"/>
    <s v="EAGLE CI"/>
    <x v="1"/>
    <s v="Cote d'Ivoire"/>
  </r>
  <r>
    <x v="52"/>
    <s v="Mission 1 : hotel - Carrefour savane"/>
    <s v="Local Transport"/>
    <s v="Investigation"/>
    <n v="500"/>
    <n v="0.8833298000141333"/>
    <n v="566.04"/>
    <s v="E15"/>
    <s v="03/035"/>
    <s v="EAGLE CI"/>
    <x v="1"/>
    <s v="Cote d'Ivoire"/>
  </r>
  <r>
    <x v="52"/>
    <s v="Mission 1 : Carrefour savane - Atchiman"/>
    <s v="Local Transport"/>
    <s v="Investigation"/>
    <n v="500"/>
    <n v="0.8833298000141333"/>
    <n v="566.04"/>
    <s v="E15"/>
    <s v="03/035"/>
    <s v="EAGLE CI"/>
    <x v="1"/>
    <s v="Cote d'Ivoire"/>
  </r>
  <r>
    <x v="52"/>
    <s v="Mission 1 : Atchiman - hotel"/>
    <s v="Local Transport"/>
    <s v="Investigation"/>
    <n v="300"/>
    <n v="0.52999788000848003"/>
    <n v="566.04"/>
    <s v="E15"/>
    <s v="03/035"/>
    <s v="EAGLE CI"/>
    <x v="1"/>
    <s v="Cote d'Ivoire"/>
  </r>
  <r>
    <x v="52"/>
    <s v="Mission 1 : hotel - gare"/>
    <s v="Local Transport"/>
    <s v="Investigation"/>
    <n v="300"/>
    <n v="0.52999788000848003"/>
    <n v="566.04"/>
    <s v="E15"/>
    <s v="03/035"/>
    <s v="EAGLE CI"/>
    <x v="1"/>
    <s v="Cote d'Ivoire"/>
  </r>
  <r>
    <x v="52"/>
    <s v="Mission 1 : Adiaké - Samo"/>
    <s v="Local Transport"/>
    <s v="Investigation"/>
    <n v="1000"/>
    <n v="1.7666596000282666"/>
    <n v="566.04"/>
    <s v="E15"/>
    <s v="03/035"/>
    <s v="EAGLE CI"/>
    <x v="1"/>
    <s v="Cote d'Ivoire"/>
  </r>
  <r>
    <x v="52"/>
    <s v="Mission 1 : Samo - Abidjan"/>
    <s v="Local Transport"/>
    <s v="Investigation"/>
    <n v="1200"/>
    <n v="2.1199915200339201"/>
    <n v="566.04"/>
    <s v="E15"/>
    <s v="03/035"/>
    <s v="EAGLE CI"/>
    <x v="1"/>
    <s v="Cote d'Ivoire"/>
  </r>
  <r>
    <x v="52"/>
    <s v="Mission 1 : Treichville - domicile"/>
    <s v="Local Transport"/>
    <s v="Investigation"/>
    <n v="7000"/>
    <n v="12.366617200197867"/>
    <n v="566.04"/>
    <s v="E15"/>
    <s v="03/035"/>
    <s v="EAGLE CI"/>
    <x v="1"/>
    <s v="Cote d'Ivoire"/>
  </r>
  <r>
    <x v="52"/>
    <s v="Mission 1 : nourriture "/>
    <s v="Travel Subsistence"/>
    <s v="Investigation"/>
    <n v="5000"/>
    <n v="8.8332980001413333"/>
    <n v="566.04"/>
    <s v="E15"/>
    <s v="03/035"/>
    <s v="EAGLE CI"/>
    <x v="1"/>
    <s v="Cote d'Ivoire"/>
  </r>
  <r>
    <x v="52"/>
    <s v="Mission 1 : boissons"/>
    <s v="Trust Building"/>
    <s v="Investigation"/>
    <n v="2000"/>
    <n v="3.5333192000565332"/>
    <n v="566.04"/>
    <s v="E15"/>
    <s v="03/035"/>
    <s v="EAGLE CI"/>
    <x v="1"/>
    <s v="Cote d'Ivoire"/>
  </r>
  <r>
    <x v="52"/>
    <s v="Mission 5:hotel-gare"/>
    <s v="Local Transport"/>
    <s v="Investigation"/>
    <n v="500"/>
    <n v="0.8833298000141333"/>
    <n v="566.04"/>
    <s v="E77"/>
    <s v="03/036"/>
    <s v="EAGLE CI"/>
    <x v="1"/>
    <s v="Cote d'Ivoire"/>
  </r>
  <r>
    <x v="52"/>
    <s v="Mission 5:gare-abidjan"/>
    <s v="Local Transport"/>
    <s v="Investigation"/>
    <n v="9000"/>
    <n v="15.899936400254401"/>
    <n v="566.04"/>
    <s v="E77"/>
    <s v="03/036"/>
    <s v="EAGLE CI"/>
    <x v="1"/>
    <s v="Cote d'Ivoire"/>
  </r>
  <r>
    <x v="52"/>
    <s v="Mission 5:nourriture"/>
    <s v="Travel Subsistence"/>
    <s v="Investigation"/>
    <n v="5000"/>
    <n v="8.8332980001413333"/>
    <n v="566.04"/>
    <s v="E77"/>
    <s v="03/036"/>
    <s v="EAGLE CI"/>
    <x v="1"/>
    <s v="Cote d'Ivoire"/>
  </r>
  <r>
    <x v="52"/>
    <s v="Mission 5:n'dotre-domicile"/>
    <s v="Travel Subsistence"/>
    <s v="Investigation"/>
    <n v="5000"/>
    <n v="8.8332980001413333"/>
    <n v="566.04"/>
    <s v="E77"/>
    <s v="03/036"/>
    <s v="EAGLE CI"/>
    <x v="1"/>
    <s v="Cote d'Ivoire"/>
  </r>
  <r>
    <x v="52"/>
    <s v="Mission 5:Achat de nourriture pour cible"/>
    <s v="Trust Building"/>
    <s v="Investigation"/>
    <n v="3000"/>
    <n v="5.2999788000847996"/>
    <n v="566.04"/>
    <s v="E77"/>
    <s v="03/036"/>
    <s v="EAGLE CI"/>
    <x v="1"/>
    <s v="Cote d'Ivoire"/>
  </r>
  <r>
    <x v="52"/>
    <s v="Missin02:Odienne -sanafredoudou "/>
    <s v="Local Transport"/>
    <s v="Investigation"/>
    <n v="10000"/>
    <n v="17.666596000282667"/>
    <n v="566.04"/>
    <s v="E87"/>
    <s v="03/037"/>
    <s v="EAGLE CI"/>
    <x v="1"/>
    <s v="Cote d'Ivoire"/>
  </r>
  <r>
    <x v="52"/>
    <s v="Missin02:Nourriture "/>
    <s v="Travel Subsistence"/>
    <s v="Investigation"/>
    <n v="5000"/>
    <n v="8.8332980001413333"/>
    <n v="566.04"/>
    <s v="E87"/>
    <s v="03/037"/>
    <s v="EAGLE CI"/>
    <x v="1"/>
    <s v="Cote d'Ivoire"/>
  </r>
  <r>
    <x v="52"/>
    <s v="Missin02:sana - mezela"/>
    <s v="Local Transport"/>
    <s v="Investigation"/>
    <n v="7000"/>
    <n v="12.366617200197867"/>
    <n v="566.04"/>
    <s v="E87"/>
    <s v="03/037"/>
    <s v="EAGLE CI"/>
    <x v="1"/>
    <s v="Cote d'Ivoire"/>
  </r>
  <r>
    <x v="52"/>
    <s v="Missin02:transport  local"/>
    <s v="Local Transport"/>
    <s v="Investigation"/>
    <n v="2000"/>
    <n v="3.5333192000565332"/>
    <n v="566.04"/>
    <s v="E87"/>
    <s v="03/037"/>
    <s v="EAGLE CI"/>
    <x v="1"/>
    <s v="Cote d'Ivoire"/>
  </r>
  <r>
    <x v="52"/>
    <s v="Missin02: Hotel"/>
    <s v="Travel Subsistence"/>
    <s v="Investigation"/>
    <n v="13000"/>
    <n v="22.966574800367468"/>
    <n v="566.04"/>
    <s v="E87"/>
    <s v="03/037"/>
    <s v="EAGLE CI"/>
    <x v="1"/>
    <s v="Cote d'Ivoire"/>
  </r>
  <r>
    <x v="52"/>
    <s v="Missin02:Achat de nourriture pour cible"/>
    <s v="Trust Building"/>
    <s v="Investigation"/>
    <n v="8000"/>
    <n v="14.133276800226133"/>
    <n v="566.04"/>
    <s v="E87"/>
    <s v="03/037"/>
    <s v="EAGLE CI"/>
    <x v="1"/>
    <s v="Cote d'Ivoire"/>
  </r>
  <r>
    <x v="52"/>
    <s v="Mission02:Achat de nourriture pour cible"/>
    <s v="Trust Building"/>
    <s v="Investigation"/>
    <n v="5000"/>
    <n v="8.8332980001413333"/>
    <n v="566.04"/>
    <s v="E87"/>
    <s v="03/051"/>
    <s v="EAGLE CI"/>
    <x v="1"/>
    <s v="Cote d'Ivoire"/>
  </r>
  <r>
    <x v="52"/>
    <s v="Mission02:Hotel"/>
    <s v="Travel Subsistence"/>
    <s v="Investigation"/>
    <n v="13000"/>
    <n v="22.966574800367468"/>
    <n v="566.04"/>
    <s v="E87"/>
    <s v="03/051"/>
    <s v="EAGLE CI"/>
    <x v="1"/>
    <s v="Cote d'Ivoire"/>
  </r>
  <r>
    <x v="52"/>
    <s v="Mission02:odienne-abidjan"/>
    <s v="Local Transport"/>
    <s v="Investigation"/>
    <n v="12000"/>
    <n v="21.199915200339198"/>
    <n v="566.04"/>
    <s v="E87"/>
    <s v="03/051"/>
    <s v="EAGLE CI"/>
    <x v="1"/>
    <s v="Cote d'Ivoire"/>
  </r>
  <r>
    <x v="52"/>
    <s v="Mission02:transport local"/>
    <s v="Local Transport"/>
    <s v="Investigation"/>
    <n v="2000"/>
    <n v="3.5333192000565332"/>
    <n v="566.04"/>
    <s v="E87"/>
    <s v="03/051"/>
    <s v="EAGLE CI"/>
    <x v="1"/>
    <s v="Cote d'Ivoire"/>
  </r>
  <r>
    <x v="53"/>
    <s v="Reglement Assurance Santé Cheque n°9548189 : Jean Jacques"/>
    <s v="Personnel"/>
    <s v="Management"/>
    <n v="129544"/>
    <n v="228.86015122606179"/>
    <n v="566.04"/>
    <s v="SGBCI"/>
    <s v="B03/006"/>
    <s v="EAGLE CI"/>
    <x v="3"/>
    <s v="Cote d'Ivoire"/>
  </r>
  <r>
    <x v="53"/>
    <s v="Reglement Assurance Santé Cheque n°9548190 : Annick,Agnes,Marie"/>
    <s v="Personnel"/>
    <s v="Office"/>
    <n v="388632"/>
    <n v="686.58045367818534"/>
    <n v="566.04"/>
    <s v="SGBCI"/>
    <s v="B03/006"/>
    <s v="EAGLE CI"/>
    <x v="3"/>
    <s v="Cote d'Ivoire"/>
  </r>
  <r>
    <x v="53"/>
    <s v="Reglement Assurance Santé Cheque n°9548191 : Maxime"/>
    <s v="Personnel"/>
    <s v="Media"/>
    <n v="129544"/>
    <n v="228.86015122606179"/>
    <n v="566.04"/>
    <s v="SGBCI"/>
    <s v="B03/006"/>
    <s v="EAGLE CI"/>
    <x v="3"/>
    <s v="Cote d'Ivoire"/>
  </r>
  <r>
    <x v="53"/>
    <s v="Reglement Assurance Santé Cheque n°9548192 : Roxane"/>
    <s v="Personnel"/>
    <s v="Legal"/>
    <n v="129544"/>
    <n v="228.86015122606179"/>
    <n v="566.04"/>
    <s v="SGBCI"/>
    <s v="B03/006"/>
    <s v="EAGLE CI"/>
    <x v="3"/>
    <s v="Cote d'Ivoire"/>
  </r>
  <r>
    <x v="53"/>
    <s v="Reglement Assurance Santé Cheque n°9548193 : E04,E15,E77,E87"/>
    <s v="Personnel"/>
    <s v="Investigation"/>
    <n v="518181"/>
    <n v="915.44943820224728"/>
    <n v="566.04"/>
    <s v="SGBCI"/>
    <s v="B03/006"/>
    <s v="EAGLE CI"/>
    <x v="3"/>
    <s v="Cote d'Ivoire"/>
  </r>
  <r>
    <x v="53"/>
    <s v="Reglement Assurance Accident Cheque n°9548190 : Jean Jacques"/>
    <s v="Personnel"/>
    <s v="Management"/>
    <n v="34213"/>
    <n v="60.442724895767086"/>
    <n v="566.04"/>
    <s v="SGBCI"/>
    <s v="B03/007"/>
    <s v="EAGLE CI"/>
    <x v="3"/>
    <s v="Cote d'Ivoire"/>
  </r>
  <r>
    <x v="53"/>
    <s v="Reglement Assurance Accident Cheque n°9548190 : Annick,Agnes,Marie"/>
    <s v="Personnel"/>
    <s v="Office"/>
    <n v="102639"/>
    <n v="181.32817468730127"/>
    <n v="566.04"/>
    <s v="SGBCI"/>
    <s v="B03/007"/>
    <s v="EAGLE CI"/>
    <x v="3"/>
    <s v="Cote d'Ivoire"/>
  </r>
  <r>
    <x v="53"/>
    <s v="Reglement Assurance Accident Cheque n°9548190 : Maxime"/>
    <s v="Personnel"/>
    <s v="Media"/>
    <n v="34213"/>
    <n v="60.442724895767086"/>
    <n v="566.04"/>
    <s v="SGBCI"/>
    <s v="B03/007"/>
    <s v="EAGLE CI"/>
    <x v="3"/>
    <s v="Cote d'Ivoire"/>
  </r>
  <r>
    <x v="53"/>
    <s v="Reglement Assurance Accident Cheque n°9548190 : Roxane"/>
    <s v="Personnel"/>
    <s v="Legal"/>
    <n v="34213"/>
    <n v="60.442724895767086"/>
    <n v="566.04"/>
    <s v="SGBCI"/>
    <s v="B03/007"/>
    <s v="EAGLE CI"/>
    <x v="3"/>
    <s v="Cote d'Ivoire"/>
  </r>
  <r>
    <x v="53"/>
    <s v="Reglement Assurance Accident Cheque n°9548190 : E04,E15,E77,E87"/>
    <s v="Personnel"/>
    <s v="Investigation"/>
    <n v="136852"/>
    <n v="241.77089958306834"/>
    <n v="566.04"/>
    <s v="SGBCI"/>
    <s v="B03/007"/>
    <s v="EAGLE CI"/>
    <x v="3"/>
    <s v="Cote d'Ivoire"/>
  </r>
  <r>
    <x v="54"/>
    <s v="Achat d'electricité pour le bureau"/>
    <s v="Rent &amp; Utilities"/>
    <s v="Office"/>
    <n v="30000"/>
    <n v="52.999788000848"/>
    <n v="566.04"/>
    <s v="Agnes"/>
    <s v="03/057"/>
    <s v="EAGLE CI"/>
    <x v="1"/>
    <s v="Cote d'Ivoire"/>
  </r>
  <r>
    <x v="54"/>
    <s v="Mission 2 : domicile - gare"/>
    <s v="Local Transport"/>
    <s v="Investigation"/>
    <n v="3000"/>
    <n v="5.2999788000847996"/>
    <n v="566.04"/>
    <s v="E15"/>
    <s v="03/054"/>
    <s v="EAGLE CI"/>
    <x v="1"/>
    <s v="Cote d'Ivoire"/>
  </r>
  <r>
    <x v="54"/>
    <s v="Mission 2 : Abidjan - Yakro"/>
    <s v="Local Transport"/>
    <s v="Investigation"/>
    <n v="4500"/>
    <n v="7.9499682001272003"/>
    <n v="566.04"/>
    <s v="E15"/>
    <s v="03/054"/>
    <s v="EAGLE CI"/>
    <x v="1"/>
    <s v="Cote d'Ivoire"/>
  </r>
  <r>
    <x v="54"/>
    <s v="Mission 2 : gare - hotel"/>
    <s v="Local Transport"/>
    <s v="Investigation"/>
    <n v="500"/>
    <n v="0.8833298000141333"/>
    <n v="566.04"/>
    <s v="E15"/>
    <s v="03/054"/>
    <s v="EAGLE CI"/>
    <x v="1"/>
    <s v="Cote d'Ivoire"/>
  </r>
  <r>
    <x v="54"/>
    <s v="Mission 2 : hotel - Bolikro"/>
    <s v="Local Transport"/>
    <s v="Investigation"/>
    <n v="300"/>
    <n v="0.52999788000848003"/>
    <n v="566.04"/>
    <s v="E15"/>
    <s v="03/054"/>
    <s v="EAGLE CI"/>
    <x v="1"/>
    <s v="Cote d'Ivoire"/>
  </r>
  <r>
    <x v="54"/>
    <s v="Mission 2 : bolikro - hotel"/>
    <s v="Local Transport"/>
    <s v="Investigation"/>
    <n v="300"/>
    <n v="0.52999788000848003"/>
    <n v="566.04"/>
    <s v="E15"/>
    <s v="03/054"/>
    <s v="EAGLE CI"/>
    <x v="1"/>
    <s v="Cote d'Ivoire"/>
  </r>
  <r>
    <x v="54"/>
    <s v="Mission 2 : hotel - restaurant"/>
    <s v="Local Transport"/>
    <s v="Investigation"/>
    <n v="300"/>
    <n v="0.52999788000848003"/>
    <n v="566.04"/>
    <s v="E15"/>
    <s v="03/054"/>
    <s v="EAGLE CI"/>
    <x v="1"/>
    <s v="Cote d'Ivoire"/>
  </r>
  <r>
    <x v="54"/>
    <s v="Mission 2 : restaurant - hotel"/>
    <s v="Local Transport"/>
    <s v="Investigation"/>
    <n v="300"/>
    <n v="0.52999788000848003"/>
    <n v="566.04"/>
    <s v="E15"/>
    <s v="03/054"/>
    <s v="EAGLE CI"/>
    <x v="1"/>
    <s v="Cote d'Ivoire"/>
  </r>
  <r>
    <x v="54"/>
    <s v="Mission 2 : hotel "/>
    <s v="Travel Subsistence"/>
    <s v="Investigation"/>
    <n v="13000"/>
    <n v="22.966574800367468"/>
    <n v="566.04"/>
    <s v="E15"/>
    <s v="03/054"/>
    <s v="EAGLE CI"/>
    <x v="1"/>
    <s v="Cote d'Ivoire"/>
  </r>
  <r>
    <x v="54"/>
    <s v="Mission 2 : nourriture"/>
    <s v="Travel Subsistence"/>
    <s v="Investigation"/>
    <n v="5000"/>
    <n v="8.8332980001413333"/>
    <n v="566.04"/>
    <s v="E15"/>
    <s v="03/054"/>
    <s v="EAGLE CI"/>
    <x v="1"/>
    <s v="Cote d'Ivoire"/>
  </r>
  <r>
    <x v="54"/>
    <s v="Mission 6:domicile-adjame"/>
    <s v="Local Transport"/>
    <s v="Investigation"/>
    <n v="2500"/>
    <n v="4.4166490000706666"/>
    <n v="566.04"/>
    <s v="E77"/>
    <s v="03/055"/>
    <s v="EAGLE CI"/>
    <x v="1"/>
    <s v="Cote d'Ivoire"/>
  </r>
  <r>
    <x v="54"/>
    <s v="Mission 6:abidjan -fresco"/>
    <s v="Local Transport"/>
    <s v="Investigation"/>
    <n v="6000"/>
    <n v="10.599957600169599"/>
    <n v="566.04"/>
    <s v="E77"/>
    <s v="03/055"/>
    <s v="EAGLE CI"/>
    <x v="1"/>
    <s v="Cote d'Ivoire"/>
  </r>
  <r>
    <x v="54"/>
    <s v="Mission 6:nourriture"/>
    <s v="Travel Subsistence"/>
    <s v="Investigation"/>
    <n v="5000"/>
    <n v="8.8332980001413333"/>
    <n v="566.04"/>
    <s v="E77"/>
    <s v="03/055"/>
    <s v="EAGLE CI"/>
    <x v="1"/>
    <s v="Cote d'Ivoire"/>
  </r>
  <r>
    <x v="54"/>
    <s v="Mission 6:hotel"/>
    <s v="Travel Subsistence"/>
    <s v="Investigation"/>
    <n v="39000"/>
    <n v="68.899724401102404"/>
    <n v="566.04"/>
    <s v="E77"/>
    <s v="03/055"/>
    <s v="EAGLE CI"/>
    <x v="1"/>
    <s v="Cote d'Ivoire"/>
  </r>
  <r>
    <x v="54"/>
    <s v="Mission 6:fresco-san pedro"/>
    <s v="Local Transport"/>
    <s v="Investigation"/>
    <n v="3000"/>
    <n v="5.2999788000847996"/>
    <n v="566.04"/>
    <s v="E77"/>
    <s v="03/055"/>
    <s v="EAGLE CI"/>
    <x v="1"/>
    <s v="Cote d'Ivoire"/>
  </r>
  <r>
    <x v="54"/>
    <s v="Mission 6:gare-hotel"/>
    <s v="Local Transport"/>
    <s v="Investigation"/>
    <n v="1500"/>
    <n v="2.6499894000423998"/>
    <n v="566.04"/>
    <s v="E77"/>
    <s v="03/055"/>
    <s v="EAGLE CI"/>
    <x v="1"/>
    <s v="Cote d'Ivoire"/>
  </r>
  <r>
    <x v="54"/>
    <s v="Mission 6:hotel-resto"/>
    <s v="Local Transport"/>
    <s v="Investigation"/>
    <n v="500"/>
    <n v="0.8833298000141333"/>
    <n v="566.04"/>
    <s v="E77"/>
    <s v="03/055"/>
    <s v="EAGLE CI"/>
    <x v="1"/>
    <s v="Cote d'Ivoire"/>
  </r>
  <r>
    <x v="54"/>
    <s v="Mission 6:resto-hotel"/>
    <s v="Local Transport"/>
    <s v="Investigation"/>
    <n v="500"/>
    <n v="0.8833298000141333"/>
    <n v="566.04"/>
    <s v="E77"/>
    <s v="03/055"/>
    <s v="EAGLE CI"/>
    <x v="1"/>
    <s v="Cote d'Ivoire"/>
  </r>
  <r>
    <x v="54"/>
    <s v="Mission 6:hotel-resto"/>
    <s v="Local Transport"/>
    <s v="Investigation"/>
    <n v="500"/>
    <n v="0.8833298000141333"/>
    <n v="566.04"/>
    <s v="E77"/>
    <s v="03/055"/>
    <s v="EAGLE CI"/>
    <x v="1"/>
    <s v="Cote d'Ivoire"/>
  </r>
  <r>
    <x v="54"/>
    <s v="Mission 6 : Achat de nourriture pour cible"/>
    <s v="Trust Building"/>
    <s v="Investigation"/>
    <n v="8000"/>
    <n v="14.133276800226133"/>
    <n v="566.04"/>
    <s v="E77"/>
    <s v="03/055"/>
    <s v="EAGLE CI"/>
    <x v="1"/>
    <s v="Cote d'Ivoire"/>
  </r>
  <r>
    <x v="54"/>
    <s v="MISSION02:gare-dimicle"/>
    <s v="Local Transport"/>
    <s v="Investigation"/>
    <n v="6000"/>
    <n v="10.599957600169599"/>
    <n v="566.04"/>
    <s v="E87"/>
    <s v="03/051"/>
    <s v="EAGLE CI"/>
    <x v="1"/>
    <s v="Cote d'Ivoire"/>
  </r>
  <r>
    <x v="54"/>
    <s v="Domicile-gare"/>
    <s v="Local Transport"/>
    <s v="Investigation"/>
    <n v="3000"/>
    <n v="5.2999788000847996"/>
    <n v="566.04"/>
    <s v="E87"/>
    <s v="03/056"/>
    <s v="EAGLE CI"/>
    <x v="1"/>
    <s v="Cote d'Ivoire"/>
  </r>
  <r>
    <x v="54"/>
    <s v="Mission02:nourriture"/>
    <s v="Travel Subsistence"/>
    <s v="Investigation"/>
    <n v="5000"/>
    <n v="8.8332980001413333"/>
    <n v="566.04"/>
    <s v="E87"/>
    <s v="03/056"/>
    <s v="EAGLE CI"/>
    <x v="1"/>
    <s v="Cote d'Ivoire"/>
  </r>
  <r>
    <x v="54"/>
    <s v="Mission02:abidjan - san pedro "/>
    <s v="Intercity Transport"/>
    <s v="Investigation"/>
    <n v="7500"/>
    <n v="13.249947000212"/>
    <n v="566.04"/>
    <s v="E87"/>
    <s v="03/056"/>
    <s v="EAGLE CI"/>
    <x v="1"/>
    <s v="Cote d'Ivoire"/>
  </r>
  <r>
    <x v="54"/>
    <s v="Mission02:hotel"/>
    <s v="Travel Subsistence"/>
    <s v="Investigation"/>
    <n v="13000"/>
    <n v="22.966574800367468"/>
    <n v="566.04"/>
    <s v="E87"/>
    <s v="03/056"/>
    <s v="EAGLE CI"/>
    <x v="1"/>
    <s v="Cote d'Ivoire"/>
  </r>
  <r>
    <x v="54"/>
    <s v="Mission02:recheche d hotel"/>
    <s v="Local Transport"/>
    <s v="Investigation"/>
    <n v="2000"/>
    <n v="3.5333192000565332"/>
    <n v="566.04"/>
    <s v="E87"/>
    <s v="03/056"/>
    <s v="EAGLE CI"/>
    <x v="1"/>
    <s v="Cote d'Ivoire"/>
  </r>
  <r>
    <x v="54"/>
    <s v="Agios du 28/02/2026 au 31/03/2026"/>
    <s v="Bank Fees"/>
    <s v="Office"/>
    <n v="12113"/>
    <n v="21.399547735142395"/>
    <n v="566.04"/>
    <s v="SGBCI"/>
    <m/>
    <s v="EAGLE CI"/>
    <x v="1"/>
    <s v="Cote d'Ivoir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Tableau croisé _x000a_dynamique2" cacheId="0" applyNumberFormats="0" applyBorderFormats="0" applyFontFormats="0" applyPatternFormats="0" applyAlignmentFormats="0" applyWidthHeightFormats="1" dataCaption="Valeurs" updatedVersion="5" minRefreshableVersion="3" useAutoFormatting="1" createdVersion="5" indent="0" compact="0" outline="1" outlineData="1" compactData="0" multipleFieldFilters="0">
  <location ref="A3:S13" firstHeaderRow="1" firstDataRow="2" firstDataCol="1"/>
  <pivotFields count="12"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compact="0" showAll="0">
      <items count="430">
        <item x="295"/>
        <item x="41"/>
        <item x="247"/>
        <item x="25"/>
        <item x="51"/>
        <item x="35"/>
        <item x="36"/>
        <item x="34"/>
        <item x="0"/>
        <item x="233"/>
        <item x="85"/>
        <item x="252"/>
        <item x="271"/>
        <item x="88"/>
        <item x="84"/>
        <item x="312"/>
        <item x="49"/>
        <item x="341"/>
        <item x="403"/>
        <item x="86"/>
        <item x="108"/>
        <item x="79"/>
        <item x="427"/>
        <item x="274"/>
        <item x="243"/>
        <item x="107"/>
        <item x="121"/>
        <item x="22"/>
        <item x="109"/>
        <item x="29"/>
        <item x="253"/>
        <item x="26"/>
        <item x="241"/>
        <item x="234"/>
        <item x="240"/>
        <item x="239"/>
        <item x="238"/>
        <item x="232"/>
        <item x="78"/>
        <item x="257"/>
        <item x="55"/>
        <item x="260"/>
        <item x="87"/>
        <item x="259"/>
        <item x="342"/>
        <item x="236"/>
        <item x="119"/>
        <item x="242"/>
        <item x="254"/>
        <item x="5"/>
        <item x="262"/>
        <item x="28"/>
        <item x="174"/>
        <item x="170"/>
        <item x="173"/>
        <item x="172"/>
        <item x="171"/>
        <item x="188"/>
        <item x="189"/>
        <item x="190"/>
        <item x="191"/>
        <item x="192"/>
        <item x="193"/>
        <item x="150"/>
        <item x="152"/>
        <item x="155"/>
        <item x="151"/>
        <item x="154"/>
        <item x="153"/>
        <item x="144"/>
        <item x="163"/>
        <item x="159"/>
        <item x="162"/>
        <item x="161"/>
        <item x="160"/>
        <item x="158"/>
        <item x="138"/>
        <item x="139"/>
        <item x="140"/>
        <item x="141"/>
        <item x="143"/>
        <item x="142"/>
        <item x="169"/>
        <item x="182"/>
        <item x="165"/>
        <item x="168"/>
        <item x="164"/>
        <item x="166"/>
        <item x="167"/>
        <item x="194"/>
        <item x="176"/>
        <item x="177"/>
        <item x="178"/>
        <item x="179"/>
        <item x="180"/>
        <item x="181"/>
        <item x="184"/>
        <item x="187"/>
        <item x="183"/>
        <item x="185"/>
        <item x="186"/>
        <item x="146"/>
        <item x="149"/>
        <item x="145"/>
        <item x="147"/>
        <item x="148"/>
        <item x="157"/>
        <item x="156"/>
        <item x="175"/>
        <item x="256"/>
        <item x="258"/>
        <item x="48"/>
        <item x="47"/>
        <item x="123"/>
        <item x="27"/>
        <item x="31"/>
        <item x="50"/>
        <item x="255"/>
        <item x="288"/>
        <item x="130"/>
        <item x="95"/>
        <item x="124"/>
        <item x="231"/>
        <item x="261"/>
        <item x="53"/>
        <item x="54"/>
        <item x="52"/>
        <item x="80"/>
        <item x="227"/>
        <item x="286"/>
        <item x="40"/>
        <item x="57"/>
        <item x="37"/>
        <item x="90"/>
        <item x="92"/>
        <item x="134"/>
        <item x="289"/>
        <item x="294"/>
        <item x="292"/>
        <item x="126"/>
        <item x="293"/>
        <item x="101"/>
        <item x="278"/>
        <item x="276"/>
        <item x="277"/>
        <item x="279"/>
        <item x="287"/>
        <item x="283"/>
        <item x="135"/>
        <item x="282"/>
        <item x="291"/>
        <item x="273"/>
        <item x="129"/>
        <item x="127"/>
        <item x="128"/>
        <item x="132"/>
        <item x="19"/>
        <item x="20"/>
        <item x="21"/>
        <item x="99"/>
        <item x="98"/>
        <item x="72"/>
        <item x="44"/>
        <item x="81"/>
        <item x="70"/>
        <item x="63"/>
        <item x="43"/>
        <item x="82"/>
        <item x="62"/>
        <item x="69"/>
        <item x="59"/>
        <item x="45"/>
        <item x="46"/>
        <item x="61"/>
        <item x="60"/>
        <item x="388"/>
        <item x="333"/>
        <item x="371"/>
        <item x="332"/>
        <item x="370"/>
        <item x="335"/>
        <item x="386"/>
        <item x="387"/>
        <item x="323"/>
        <item x="64"/>
        <item x="334"/>
        <item x="336"/>
        <item x="297"/>
        <item x="298"/>
        <item x="344"/>
        <item x="351"/>
        <item x="377"/>
        <item x="376"/>
        <item x="328"/>
        <item x="348"/>
        <item x="375"/>
        <item x="325"/>
        <item x="349"/>
        <item x="326"/>
        <item x="296"/>
        <item x="324"/>
        <item x="299"/>
        <item x="346"/>
        <item x="302"/>
        <item x="374"/>
        <item x="321"/>
        <item x="300"/>
        <item x="347"/>
        <item x="343"/>
        <item x="322"/>
        <item x="303"/>
        <item x="301"/>
        <item x="378"/>
        <item x="345"/>
        <item x="350"/>
        <item x="379"/>
        <item x="327"/>
        <item x="12"/>
        <item x="8"/>
        <item x="15"/>
        <item x="7"/>
        <item x="17"/>
        <item x="14"/>
        <item x="13"/>
        <item x="10"/>
        <item x="11"/>
        <item x="9"/>
        <item x="16"/>
        <item x="18"/>
        <item x="405"/>
        <item x="408"/>
        <item x="404"/>
        <item x="406"/>
        <item x="407"/>
        <item x="409"/>
        <item x="412"/>
        <item x="410"/>
        <item x="111"/>
        <item x="110"/>
        <item x="246"/>
        <item x="244"/>
        <item x="245"/>
        <item x="251"/>
        <item x="249"/>
        <item x="250"/>
        <item x="307"/>
        <item x="383"/>
        <item x="361"/>
        <item x="363"/>
        <item x="304"/>
        <item x="353"/>
        <item x="381"/>
        <item x="360"/>
        <item x="308"/>
        <item x="306"/>
        <item x="356"/>
        <item x="362"/>
        <item x="352"/>
        <item x="329"/>
        <item x="309"/>
        <item x="359"/>
        <item x="330"/>
        <item x="364"/>
        <item x="357"/>
        <item x="382"/>
        <item x="305"/>
        <item x="310"/>
        <item x="358"/>
        <item x="354"/>
        <item x="355"/>
        <item x="331"/>
        <item x="421"/>
        <item x="414"/>
        <item x="413"/>
        <item x="417"/>
        <item x="418"/>
        <item x="416"/>
        <item x="419"/>
        <item x="415"/>
        <item x="420"/>
        <item x="1"/>
        <item x="32"/>
        <item x="3"/>
        <item x="4"/>
        <item x="2"/>
        <item x="66"/>
        <item x="74"/>
        <item x="75"/>
        <item x="65"/>
        <item x="67"/>
        <item x="68"/>
        <item x="77"/>
        <item x="76"/>
        <item x="73"/>
        <item x="264"/>
        <item x="316"/>
        <item x="372"/>
        <item x="314"/>
        <item x="319"/>
        <item x="338"/>
        <item x="317"/>
        <item x="263"/>
        <item x="268"/>
        <item x="315"/>
        <item x="320"/>
        <item x="265"/>
        <item x="266"/>
        <item x="337"/>
        <item x="313"/>
        <item x="269"/>
        <item x="340"/>
        <item x="339"/>
        <item x="318"/>
        <item x="267"/>
        <item x="270"/>
        <item x="373"/>
        <item x="389"/>
        <item x="390"/>
        <item x="391"/>
        <item x="426"/>
        <item x="392"/>
        <item x="118"/>
        <item x="116"/>
        <item x="114"/>
        <item x="112"/>
        <item x="115"/>
        <item x="113"/>
        <item x="117"/>
        <item x="122"/>
        <item x="280"/>
        <item x="24"/>
        <item x="42"/>
        <item x="91"/>
        <item x="284"/>
        <item x="290"/>
        <item x="83"/>
        <item x="230"/>
        <item x="100"/>
        <item x="281"/>
        <item x="399"/>
        <item x="402"/>
        <item x="398"/>
        <item x="400"/>
        <item x="401"/>
        <item x="393"/>
        <item x="394"/>
        <item x="395"/>
        <item x="396"/>
        <item x="397"/>
        <item x="33"/>
        <item x="235"/>
        <item x="228"/>
        <item x="248"/>
        <item x="39"/>
        <item x="196"/>
        <item x="195"/>
        <item x="105"/>
        <item x="104"/>
        <item x="137"/>
        <item x="106"/>
        <item x="275"/>
        <item x="131"/>
        <item x="93"/>
        <item x="237"/>
        <item x="136"/>
        <item x="96"/>
        <item x="97"/>
        <item x="125"/>
        <item x="94"/>
        <item x="133"/>
        <item x="30"/>
        <item x="56"/>
        <item x="23"/>
        <item x="6"/>
        <item x="58"/>
        <item x="38"/>
        <item x="89"/>
        <item x="219"/>
        <item x="218"/>
        <item x="223"/>
        <item x="224"/>
        <item x="225"/>
        <item x="226"/>
        <item x="217"/>
        <item x="222"/>
        <item x="220"/>
        <item x="221"/>
        <item x="209"/>
        <item x="208"/>
        <item x="213"/>
        <item x="214"/>
        <item x="215"/>
        <item x="216"/>
        <item x="207"/>
        <item x="212"/>
        <item x="210"/>
        <item x="211"/>
        <item x="199"/>
        <item x="203"/>
        <item x="205"/>
        <item x="202"/>
        <item x="201"/>
        <item x="198"/>
        <item x="204"/>
        <item x="206"/>
        <item x="197"/>
        <item x="200"/>
        <item x="120"/>
        <item x="311"/>
        <item x="272"/>
        <item x="285"/>
        <item x="102"/>
        <item x="103"/>
        <item x="229"/>
        <item x="428"/>
        <item x="71"/>
        <item x="365"/>
        <item x="366"/>
        <item x="367"/>
        <item x="368"/>
        <item x="369"/>
        <item x="380"/>
        <item x="384"/>
        <item x="385"/>
        <item x="411"/>
        <item x="422"/>
        <item x="423"/>
        <item x="424"/>
        <item x="425"/>
        <item t="default"/>
      </items>
    </pivotField>
    <pivotField axis="axisCol" compact="0" showAll="0">
      <items count="20">
        <item x="11"/>
        <item x="3"/>
        <item x="14"/>
        <item x="15"/>
        <item x="5"/>
        <item x="12"/>
        <item x="6"/>
        <item x="1"/>
        <item x="10"/>
        <item m="1" x="17"/>
        <item x="9"/>
        <item x="4"/>
        <item x="13"/>
        <item x="0"/>
        <item m="1" x="18"/>
        <item x="7"/>
        <item x="2"/>
        <item x="8"/>
        <item x="16"/>
        <item t="default"/>
      </items>
    </pivotField>
    <pivotField axis="axisRow" compact="0" showAll="0">
      <items count="9">
        <item x="2"/>
        <item x="6"/>
        <item x="1"/>
        <item x="3"/>
        <item x="0"/>
        <item x="4"/>
        <item x="5"/>
        <item x="7"/>
        <item t="default"/>
      </items>
    </pivotField>
    <pivotField dataField="1" compact="0" showAll="0">
      <items count="131">
        <item x="33"/>
        <item x="40"/>
        <item x="37"/>
        <item x="21"/>
        <item x="36"/>
        <item x="39"/>
        <item x="35"/>
        <item x="38"/>
        <item x="58"/>
        <item x="7"/>
        <item x="32"/>
        <item x="107"/>
        <item x="30"/>
        <item x="44"/>
        <item x="29"/>
        <item x="111"/>
        <item x="43"/>
        <item x="31"/>
        <item x="25"/>
        <item x="34"/>
        <item x="6"/>
        <item x="42"/>
        <item x="28"/>
        <item x="18"/>
        <item x="5"/>
        <item x="118"/>
        <item x="16"/>
        <item x="41"/>
        <item x="45"/>
        <item x="110"/>
        <item x="27"/>
        <item x="26"/>
        <item x="108"/>
        <item x="4"/>
        <item x="119"/>
        <item x="0"/>
        <item x="2"/>
        <item x="17"/>
        <item x="14"/>
        <item x="23"/>
        <item x="24"/>
        <item x="59"/>
        <item x="1"/>
        <item x="11"/>
        <item x="120"/>
        <item x="15"/>
        <item x="128"/>
        <item x="22"/>
        <item x="13"/>
        <item x="10"/>
        <item x="115"/>
        <item x="114"/>
        <item x="112"/>
        <item x="20"/>
        <item x="3"/>
        <item x="117"/>
        <item x="124"/>
        <item x="52"/>
        <item x="127"/>
        <item x="9"/>
        <item x="67"/>
        <item x="78"/>
        <item x="12"/>
        <item x="8"/>
        <item x="102"/>
        <item x="56"/>
        <item x="46"/>
        <item x="50"/>
        <item x="61"/>
        <item x="19"/>
        <item x="74"/>
        <item x="55"/>
        <item x="71"/>
        <item x="104"/>
        <item x="49"/>
        <item x="101"/>
        <item x="70"/>
        <item x="106"/>
        <item x="105"/>
        <item x="65"/>
        <item x="99"/>
        <item x="64"/>
        <item x="113"/>
        <item x="125"/>
        <item x="79"/>
        <item x="48"/>
        <item x="68"/>
        <item x="121"/>
        <item x="100"/>
        <item x="126"/>
        <item x="90"/>
        <item x="54"/>
        <item x="75"/>
        <item x="77"/>
        <item x="103"/>
        <item x="62"/>
        <item x="63"/>
        <item x="53"/>
        <item x="69"/>
        <item x="60"/>
        <item x="81"/>
        <item x="73"/>
        <item x="82"/>
        <item x="98"/>
        <item x="80"/>
        <item x="57"/>
        <item x="51"/>
        <item x="76"/>
        <item x="92"/>
        <item x="93"/>
        <item x="94"/>
        <item x="89"/>
        <item x="47"/>
        <item x="72"/>
        <item x="87"/>
        <item x="97"/>
        <item x="91"/>
        <item x="66"/>
        <item x="122"/>
        <item x="95"/>
        <item x="84"/>
        <item x="86"/>
        <item x="109"/>
        <item x="123"/>
        <item x="96"/>
        <item x="85"/>
        <item x="83"/>
        <item x="88"/>
        <item x="116"/>
        <item x="129"/>
        <item t="default"/>
      </items>
    </pivotField>
    <pivotField compact="0" showAll="0">
      <items count="131">
        <item x="33"/>
        <item x="40"/>
        <item x="37"/>
        <item x="21"/>
        <item x="36"/>
        <item x="39"/>
        <item x="35"/>
        <item x="38"/>
        <item x="58"/>
        <item x="7"/>
        <item x="32"/>
        <item x="107"/>
        <item x="30"/>
        <item x="44"/>
        <item x="29"/>
        <item x="111"/>
        <item x="43"/>
        <item x="31"/>
        <item x="25"/>
        <item x="34"/>
        <item x="6"/>
        <item x="42"/>
        <item x="28"/>
        <item x="18"/>
        <item x="5"/>
        <item x="118"/>
        <item x="16"/>
        <item x="41"/>
        <item x="45"/>
        <item x="110"/>
        <item x="27"/>
        <item x="26"/>
        <item x="108"/>
        <item x="4"/>
        <item x="119"/>
        <item x="0"/>
        <item x="2"/>
        <item x="17"/>
        <item x="14"/>
        <item x="23"/>
        <item x="24"/>
        <item x="59"/>
        <item x="1"/>
        <item x="11"/>
        <item x="120"/>
        <item x="15"/>
        <item x="128"/>
        <item x="22"/>
        <item x="13"/>
        <item x="10"/>
        <item x="115"/>
        <item x="114"/>
        <item x="112"/>
        <item x="20"/>
        <item x="3"/>
        <item x="117"/>
        <item x="124"/>
        <item x="52"/>
        <item x="127"/>
        <item x="9"/>
        <item x="67"/>
        <item x="78"/>
        <item x="12"/>
        <item x="8"/>
        <item x="102"/>
        <item x="56"/>
        <item x="46"/>
        <item x="50"/>
        <item x="61"/>
        <item x="19"/>
        <item x="74"/>
        <item x="55"/>
        <item x="71"/>
        <item x="104"/>
        <item x="49"/>
        <item x="101"/>
        <item x="70"/>
        <item x="106"/>
        <item x="105"/>
        <item x="65"/>
        <item x="99"/>
        <item x="64"/>
        <item x="113"/>
        <item x="125"/>
        <item x="79"/>
        <item x="48"/>
        <item x="68"/>
        <item x="121"/>
        <item x="100"/>
        <item x="126"/>
        <item x="90"/>
        <item x="54"/>
        <item x="75"/>
        <item x="77"/>
        <item x="103"/>
        <item x="62"/>
        <item x="63"/>
        <item x="53"/>
        <item x="69"/>
        <item x="60"/>
        <item x="81"/>
        <item x="73"/>
        <item x="82"/>
        <item x="98"/>
        <item x="80"/>
        <item x="57"/>
        <item x="51"/>
        <item x="76"/>
        <item x="92"/>
        <item x="93"/>
        <item x="94"/>
        <item x="89"/>
        <item x="47"/>
        <item x="72"/>
        <item x="87"/>
        <item x="97"/>
        <item x="91"/>
        <item x="66"/>
        <item x="122"/>
        <item x="95"/>
        <item x="84"/>
        <item x="86"/>
        <item x="109"/>
        <item x="123"/>
        <item x="96"/>
        <item x="85"/>
        <item x="83"/>
        <item x="88"/>
        <item x="116"/>
        <item x="129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13">
        <item x="3"/>
        <item x="0"/>
        <item x="2"/>
        <item x="5"/>
        <item x="6"/>
        <item x="7"/>
        <item x="1"/>
        <item x="9"/>
        <item x="4"/>
        <item x="8"/>
        <item x="10"/>
        <item x="11"/>
        <item t="default"/>
      </items>
    </pivotField>
    <pivotField compact="0" showAll="0">
      <items count="59">
        <item x="1"/>
        <item x="5"/>
        <item x="2"/>
        <item x="4"/>
        <item x="8"/>
        <item x="6"/>
        <item x="7"/>
        <item x="10"/>
        <item x="9"/>
        <item x="12"/>
        <item x="13"/>
        <item x="14"/>
        <item x="15"/>
        <item x="11"/>
        <item x="16"/>
        <item x="24"/>
        <item x="17"/>
        <item x="26"/>
        <item x="25"/>
        <item x="27"/>
        <item x="3"/>
        <item x="32"/>
        <item x="29"/>
        <item x="30"/>
        <item x="33"/>
        <item x="34"/>
        <item x="35"/>
        <item x="28"/>
        <item x="36"/>
        <item x="42"/>
        <item x="45"/>
        <item x="46"/>
        <item x="48"/>
        <item x="37"/>
        <item x="38"/>
        <item x="39"/>
        <item x="40"/>
        <item x="41"/>
        <item x="43"/>
        <item x="31"/>
        <item x="47"/>
        <item x="50"/>
        <item x="44"/>
        <item x="51"/>
        <item x="49"/>
        <item x="55"/>
        <item x="56"/>
        <item x="57"/>
        <item x="54"/>
        <item x="19"/>
        <item x="20"/>
        <item x="21"/>
        <item x="22"/>
        <item x="18"/>
        <item x="52"/>
        <item x="53"/>
        <item x="23"/>
        <item x="0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4">
        <item x="1"/>
        <item x="0"/>
        <item x="2"/>
        <item t="default"/>
      </items>
    </pivotField>
    <pivotField compact="0" showAll="0">
      <items count="3">
        <item x="0"/>
        <item x="1"/>
        <item t="default"/>
      </items>
    </pivotField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 t="grand">
      <x/>
    </i>
  </colItems>
  <dataFields count="1">
    <dataField name="Somme de Spent in national currency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_x000a_dynamique1" cacheId="0" applyNumberFormats="0" applyBorderFormats="0" applyFontFormats="0" applyPatternFormats="0" applyAlignmentFormats="0" applyWidthHeightFormats="1" dataCaption="Valeurs" updatedVersion="5" minRefreshableVersion="3" useAutoFormatting="1" createdVersion="5" indent="0" showHeaders="0" compact="0" outline="1" outlineData="1" compactData="0" multipleFieldFilters="0">
  <location ref="A3:C16" firstHeaderRow="0" firstDataRow="1" firstDataCol="1"/>
  <pivotFields count="12"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compact="0" showAll="0"/>
    <pivotField compact="0" showAll="0"/>
    <pivotField compact="0" showAll="0"/>
    <pivotField dataField="1" compact="0" showAll="0">
      <items count="131">
        <item x="33"/>
        <item x="40"/>
        <item x="37"/>
        <item x="21"/>
        <item x="36"/>
        <item x="39"/>
        <item x="35"/>
        <item x="38"/>
        <item x="58"/>
        <item x="7"/>
        <item x="32"/>
        <item x="107"/>
        <item x="30"/>
        <item x="44"/>
        <item x="29"/>
        <item x="111"/>
        <item x="43"/>
        <item x="31"/>
        <item x="25"/>
        <item x="34"/>
        <item x="6"/>
        <item x="42"/>
        <item x="28"/>
        <item x="18"/>
        <item x="5"/>
        <item x="118"/>
        <item x="16"/>
        <item x="41"/>
        <item x="45"/>
        <item x="110"/>
        <item x="27"/>
        <item x="26"/>
        <item x="108"/>
        <item x="4"/>
        <item x="119"/>
        <item x="0"/>
        <item x="2"/>
        <item x="17"/>
        <item x="14"/>
        <item x="23"/>
        <item x="24"/>
        <item x="59"/>
        <item x="1"/>
        <item x="11"/>
        <item x="120"/>
        <item x="15"/>
        <item x="128"/>
        <item x="22"/>
        <item x="13"/>
        <item x="10"/>
        <item x="115"/>
        <item x="114"/>
        <item x="112"/>
        <item x="20"/>
        <item x="3"/>
        <item x="117"/>
        <item x="124"/>
        <item x="52"/>
        <item x="127"/>
        <item x="9"/>
        <item x="67"/>
        <item x="78"/>
        <item x="12"/>
        <item x="8"/>
        <item x="102"/>
        <item x="56"/>
        <item x="46"/>
        <item x="50"/>
        <item x="61"/>
        <item x="19"/>
        <item x="74"/>
        <item x="55"/>
        <item x="71"/>
        <item x="104"/>
        <item x="49"/>
        <item x="101"/>
        <item x="70"/>
        <item x="106"/>
        <item x="105"/>
        <item x="65"/>
        <item x="99"/>
        <item x="64"/>
        <item x="113"/>
        <item x="125"/>
        <item x="79"/>
        <item x="48"/>
        <item x="68"/>
        <item x="121"/>
        <item x="100"/>
        <item x="126"/>
        <item x="90"/>
        <item x="54"/>
        <item x="75"/>
        <item x="77"/>
        <item x="103"/>
        <item x="62"/>
        <item x="63"/>
        <item x="53"/>
        <item x="69"/>
        <item x="60"/>
        <item x="81"/>
        <item x="73"/>
        <item x="82"/>
        <item x="98"/>
        <item x="80"/>
        <item x="57"/>
        <item x="51"/>
        <item x="76"/>
        <item x="92"/>
        <item x="93"/>
        <item x="94"/>
        <item x="89"/>
        <item x="47"/>
        <item x="72"/>
        <item x="87"/>
        <item x="97"/>
        <item x="91"/>
        <item x="66"/>
        <item x="122"/>
        <item x="95"/>
        <item x="84"/>
        <item x="86"/>
        <item x="109"/>
        <item x="123"/>
        <item x="96"/>
        <item x="85"/>
        <item x="83"/>
        <item x="88"/>
        <item x="116"/>
        <item x="129"/>
        <item t="default"/>
      </items>
    </pivotField>
    <pivotField dataField="1" compact="0" showAll="0">
      <items count="131">
        <item x="33"/>
        <item x="40"/>
        <item x="37"/>
        <item x="21"/>
        <item x="36"/>
        <item x="39"/>
        <item x="35"/>
        <item x="38"/>
        <item x="58"/>
        <item x="7"/>
        <item x="32"/>
        <item x="107"/>
        <item x="30"/>
        <item x="44"/>
        <item x="29"/>
        <item x="111"/>
        <item x="43"/>
        <item x="31"/>
        <item x="25"/>
        <item x="34"/>
        <item x="6"/>
        <item x="42"/>
        <item x="28"/>
        <item x="18"/>
        <item x="5"/>
        <item x="118"/>
        <item x="16"/>
        <item x="41"/>
        <item x="45"/>
        <item x="110"/>
        <item x="27"/>
        <item x="26"/>
        <item x="108"/>
        <item x="4"/>
        <item x="119"/>
        <item x="0"/>
        <item x="2"/>
        <item x="17"/>
        <item x="14"/>
        <item x="23"/>
        <item x="24"/>
        <item x="59"/>
        <item x="1"/>
        <item x="11"/>
        <item x="120"/>
        <item x="15"/>
        <item x="128"/>
        <item x="22"/>
        <item x="13"/>
        <item x="10"/>
        <item x="115"/>
        <item x="114"/>
        <item x="112"/>
        <item x="20"/>
        <item x="3"/>
        <item x="117"/>
        <item x="124"/>
        <item x="52"/>
        <item x="127"/>
        <item x="9"/>
        <item x="67"/>
        <item x="78"/>
        <item x="12"/>
        <item x="8"/>
        <item x="102"/>
        <item x="56"/>
        <item x="46"/>
        <item x="50"/>
        <item x="61"/>
        <item x="19"/>
        <item x="74"/>
        <item x="55"/>
        <item x="71"/>
        <item x="104"/>
        <item x="49"/>
        <item x="101"/>
        <item x="70"/>
        <item x="106"/>
        <item x="105"/>
        <item x="65"/>
        <item x="99"/>
        <item x="64"/>
        <item x="113"/>
        <item x="125"/>
        <item x="79"/>
        <item x="48"/>
        <item x="68"/>
        <item x="121"/>
        <item x="100"/>
        <item x="126"/>
        <item x="90"/>
        <item x="54"/>
        <item x="75"/>
        <item x="77"/>
        <item x="103"/>
        <item x="62"/>
        <item x="63"/>
        <item x="53"/>
        <item x="69"/>
        <item x="60"/>
        <item x="81"/>
        <item x="73"/>
        <item x="82"/>
        <item x="98"/>
        <item x="80"/>
        <item x="57"/>
        <item x="51"/>
        <item x="76"/>
        <item x="92"/>
        <item x="93"/>
        <item x="94"/>
        <item x="89"/>
        <item x="47"/>
        <item x="72"/>
        <item x="87"/>
        <item x="97"/>
        <item x="91"/>
        <item x="66"/>
        <item x="122"/>
        <item x="95"/>
        <item x="84"/>
        <item x="86"/>
        <item x="109"/>
        <item x="123"/>
        <item x="96"/>
        <item x="85"/>
        <item x="83"/>
        <item x="88"/>
        <item x="116"/>
        <item x="129"/>
        <item t="default"/>
      </items>
    </pivotField>
    <pivotField compact="0" showAll="0"/>
    <pivotField axis="axisRow" compact="0" showAll="0">
      <items count="13">
        <item x="3"/>
        <item x="0"/>
        <item x="2"/>
        <item x="5"/>
        <item x="6"/>
        <item x="7"/>
        <item x="1"/>
        <item x="9"/>
        <item x="4"/>
        <item x="8"/>
        <item x="10"/>
        <item x="11"/>
        <item t="default"/>
      </items>
    </pivotField>
    <pivotField compact="0" showAll="0"/>
    <pivotField compact="0" showAll="0"/>
    <pivotField compact="0" showAll="0"/>
    <pivotField compact="0" showAll="0"/>
  </pivotFields>
  <rowFields count="1">
    <field x="7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in national currency" fld="4" baseField="0" baseItem="0"/>
    <dataField name="Somme de Spent in $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4000000}" name="Tableau croisé _x000a_dynamique3" cacheId="1" applyNumberFormats="0" applyBorderFormats="0" applyFontFormats="0" applyPatternFormats="0" applyAlignmentFormats="0" applyWidthHeightFormats="1" dataCaption="Valeurs" updatedVersion="5" minRefreshableVersion="3" useAutoFormatting="1" createdVersion="5" indent="0" compact="0" outline="1" outlineData="1" compactData="0" multipleFieldFilters="0">
  <location ref="A3:C16" firstHeaderRow="0" firstDataRow="1" firstDataCol="1"/>
  <pivotFields count="9">
    <pivotField compact="0" showAll="0">
      <items count="17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5"/>
        <item x="15"/>
        <item t="default"/>
      </items>
    </pivotField>
    <pivotField compact="0" showAll="0">
      <items count="22">
        <item x="13"/>
        <item x="17"/>
        <item x="18"/>
        <item x="19"/>
        <item x="5"/>
        <item x="16"/>
        <item x="0"/>
        <item x="9"/>
        <item x="15"/>
        <item x="6"/>
        <item x="14"/>
        <item x="7"/>
        <item x="4"/>
        <item x="3"/>
        <item x="2"/>
        <item x="8"/>
        <item x="12"/>
        <item x="1"/>
        <item x="10"/>
        <item x="11"/>
        <item x="20"/>
        <item t="default"/>
      </items>
    </pivotField>
    <pivotField compact="0" showAll="0">
      <items count="8">
        <item x="2"/>
        <item x="5"/>
        <item x="4"/>
        <item x="1"/>
        <item x="3"/>
        <item x="6"/>
        <item x="0"/>
        <item t="default"/>
      </items>
    </pivotField>
    <pivotField dataField="1" compact="0" showAll="0">
      <items count="46">
        <item x="7"/>
        <item x="13"/>
        <item x="8"/>
        <item x="35"/>
        <item x="21"/>
        <item x="34"/>
        <item x="11"/>
        <item x="33"/>
        <item x="36"/>
        <item x="37"/>
        <item x="17"/>
        <item x="1"/>
        <item x="10"/>
        <item x="40"/>
        <item x="26"/>
        <item x="16"/>
        <item x="12"/>
        <item x="23"/>
        <item x="18"/>
        <item x="20"/>
        <item x="19"/>
        <item x="14"/>
        <item x="15"/>
        <item x="32"/>
        <item x="9"/>
        <item x="3"/>
        <item x="5"/>
        <item x="39"/>
        <item x="6"/>
        <item x="4"/>
        <item x="2"/>
        <item x="43"/>
        <item x="44"/>
        <item x="22"/>
        <item x="28"/>
        <item x="41"/>
        <item x="42"/>
        <item x="29"/>
        <item x="27"/>
        <item x="30"/>
        <item x="25"/>
        <item x="38"/>
        <item x="31"/>
        <item x="24"/>
        <item x="0"/>
        <item t="default"/>
      </items>
    </pivotField>
    <pivotField dataField="1" compact="0" showAll="0">
      <items count="6">
        <item x="3"/>
        <item x="1"/>
        <item x="4"/>
        <item x="2"/>
        <item x="0"/>
        <item t="default"/>
      </items>
    </pivotField>
    <pivotField compact="0" showAll="0">
      <items count="84">
        <item x="59"/>
        <item x="28"/>
        <item x="27"/>
        <item x="26"/>
        <item x="25"/>
        <item x="24"/>
        <item x="58"/>
        <item x="23"/>
        <item x="22"/>
        <item x="21"/>
        <item x="20"/>
        <item x="19"/>
        <item x="80"/>
        <item x="18"/>
        <item x="57"/>
        <item x="17"/>
        <item x="81"/>
        <item x="16"/>
        <item x="15"/>
        <item x="14"/>
        <item x="13"/>
        <item x="79"/>
        <item x="12"/>
        <item x="11"/>
        <item x="10"/>
        <item x="9"/>
        <item x="8"/>
        <item x="7"/>
        <item x="6"/>
        <item x="56"/>
        <item x="78"/>
        <item x="4"/>
        <item x="5"/>
        <item x="3"/>
        <item x="2"/>
        <item x="77"/>
        <item x="55"/>
        <item x="54"/>
        <item x="1"/>
        <item x="0"/>
        <item x="76"/>
        <item x="53"/>
        <item x="52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51"/>
        <item x="50"/>
        <item x="49"/>
        <item x="47"/>
        <item x="48"/>
        <item x="46"/>
        <item x="45"/>
        <item x="44"/>
        <item x="43"/>
        <item x="63"/>
        <item x="62"/>
        <item x="61"/>
        <item x="42"/>
        <item x="60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82"/>
        <item t="default"/>
      </items>
    </pivotField>
    <pivotField axis="axisRow" compact="0" showAll="0">
      <items count="13">
        <item x="5"/>
        <item x="8"/>
        <item x="11"/>
        <item x="6"/>
        <item x="4"/>
        <item x="3"/>
        <item x="2"/>
        <item x="7"/>
        <item x="10"/>
        <item x="1"/>
        <item x="9"/>
        <item x="0"/>
        <item t="default"/>
      </items>
    </pivotField>
    <pivotField compact="0" showAll="0">
      <items count="5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0"/>
        <item t="default"/>
      </items>
    </pivotField>
    <pivotField compact="0" showAll="0">
      <items count="3">
        <item x="1"/>
        <item x="0"/>
        <item t="default"/>
      </items>
    </pivotField>
  </pivotFields>
  <rowFields count="1">
    <field x="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" fld="3" baseField="0" baseItem="0"/>
    <dataField name="Somme de Received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5000000}" name="Tableau croisé _x000a_dynamique2" cacheId="3" applyNumberFormats="0" applyBorderFormats="0" applyFontFormats="0" applyPatternFormats="0" applyAlignmentFormats="0" applyWidthHeightFormats="1" dataCaption="Valeurs" updatedVersion="5" minRefreshableVersion="3" useAutoFormatting="1" createdVersion="5" indent="0" compact="0" outline="1" outlineData="1" compactData="0" multipleFieldFilters="0">
  <location ref="A3:C9" firstHeaderRow="0" firstDataRow="1" firstDataCol="1"/>
  <pivotFields count="12">
    <pivotField compact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t="default"/>
      </items>
    </pivotField>
    <pivotField compact="0" showAll="0">
      <items count="7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t="default"/>
      </items>
    </pivotField>
    <pivotField compact="0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compact="0" showAll="0">
      <items count="1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t="default"/>
      </items>
    </pivotField>
    <pivotField dataField="1" compact="0" showAll="0">
      <items count="2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t="default"/>
      </items>
    </pivotField>
    <pivotField compact="0" showAll="0">
      <items count="6">
        <item x="0"/>
        <item x="1"/>
        <item x="2"/>
        <item x="3"/>
        <item x="4"/>
        <item t="default"/>
      </items>
    </pivotField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>
      <items count="1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t="default"/>
      </items>
    </pivotField>
    <pivotField compact="0" showAll="0">
      <items count="3">
        <item x="0"/>
        <item x="1"/>
        <item t="default"/>
      </items>
    </pivotField>
    <pivotField axis="axisRow" compact="0" showAll="0">
      <items count="6">
        <item x="2"/>
        <item x="0"/>
        <item x="1"/>
        <item x="3"/>
        <item x="4"/>
        <item t="default"/>
      </items>
    </pivotField>
    <pivotField compact="0" showAll="0">
      <items count="3">
        <item x="0"/>
        <item x="1"/>
        <item t="default"/>
      </items>
    </pivotField>
  </pivotFields>
  <rowFields count="1"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in national currency" fld="4" baseField="0" baseItem="0"/>
    <dataField name="Somme de Spent in $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810AFF-4C2E-481C-A5D3-E7D3499C5786}" name="Kontingenční tabulka1" cacheId="22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>
  <location ref="M2:O15" firstHeaderRow="0" firstDataRow="1" firstDataCol="1"/>
  <pivotFields count="14">
    <pivotField numFmtId="14" showAl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axis="axisRow" showAll="0">
      <items count="6">
        <item x="2"/>
        <item x="0"/>
        <item m="1" x="4"/>
        <item x="1"/>
        <item x="3"/>
        <item t="default"/>
      </items>
    </pivotField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0"/>
    <field x="13"/>
  </rowFields>
  <rowItems count="13">
    <i>
      <x/>
    </i>
    <i r="1">
      <x v="1"/>
    </i>
    <i r="1">
      <x v="2"/>
    </i>
    <i>
      <x v="1"/>
    </i>
    <i r="1">
      <x v="1"/>
    </i>
    <i r="1">
      <x v="2"/>
    </i>
    <i>
      <x v="3"/>
    </i>
    <i r="1">
      <x v="1"/>
    </i>
    <i r="1">
      <x v="2"/>
    </i>
    <i r="1">
      <x v="3"/>
    </i>
    <i>
      <x v="4"/>
    </i>
    <i r="1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oučet z Spent in national currency" fld="4" baseField="0" baseItem="0"/>
    <dataField name="Součet z Spent in $" fld="5" baseField="0" baseItem="0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4"/>
  <sheetViews>
    <sheetView topLeftCell="C10" workbookViewId="0">
      <selection activeCell="I38" sqref="I38"/>
    </sheetView>
  </sheetViews>
  <sheetFormatPr defaultColWidth="9.5703125" defaultRowHeight="15"/>
  <cols>
    <col min="1" max="10" width="19.140625" customWidth="1"/>
    <col min="13" max="13" width="23.140625" customWidth="1"/>
    <col min="14" max="14" width="9.5703125" style="1"/>
  </cols>
  <sheetData>
    <row r="1" spans="1:15" ht="25.5">
      <c r="A1" s="403" t="s">
        <v>0</v>
      </c>
      <c r="B1" s="404" t="s">
        <v>1</v>
      </c>
      <c r="C1" s="404" t="s">
        <v>2</v>
      </c>
      <c r="D1" s="404" t="s">
        <v>3</v>
      </c>
      <c r="E1" s="405" t="s">
        <v>4</v>
      </c>
      <c r="F1" s="405"/>
      <c r="G1" s="404" t="s">
        <v>5</v>
      </c>
      <c r="H1" s="404" t="s">
        <v>6</v>
      </c>
      <c r="I1" s="456" t="s">
        <v>7</v>
      </c>
      <c r="J1" s="457" t="s">
        <v>8</v>
      </c>
    </row>
    <row r="2" spans="1:15">
      <c r="A2" s="406" t="s">
        <v>9</v>
      </c>
      <c r="B2" s="407" t="s">
        <v>10</v>
      </c>
      <c r="C2" s="408">
        <f>+Annick!G2</f>
        <v>171002</v>
      </c>
      <c r="D2" s="409">
        <f>+'Individual Received'!B5</f>
        <v>959500</v>
      </c>
      <c r="E2" s="409">
        <f>+'Individual Cost'!B5</f>
        <v>1125500</v>
      </c>
      <c r="F2" s="409"/>
      <c r="G2" s="410"/>
      <c r="H2" s="411">
        <f>+Annick!G31</f>
        <v>5002</v>
      </c>
      <c r="I2" s="458">
        <f>C2+D2-E2-G2</f>
        <v>5002</v>
      </c>
      <c r="J2" s="459">
        <f>H2-I2</f>
        <v>0</v>
      </c>
    </row>
    <row r="3" spans="1:15">
      <c r="A3" s="406" t="s">
        <v>11</v>
      </c>
      <c r="B3" s="412" t="s">
        <v>12</v>
      </c>
      <c r="C3" s="410">
        <f>+'E04'!G2</f>
        <v>72200</v>
      </c>
      <c r="D3" s="409">
        <f>+'Individual Received'!B7</f>
        <v>421000</v>
      </c>
      <c r="E3" s="409">
        <f>+'Individual Cost'!B6</f>
        <v>381000</v>
      </c>
      <c r="F3" s="409"/>
      <c r="G3" s="410"/>
      <c r="H3" s="413">
        <f>+'E04'!G62</f>
        <v>112200</v>
      </c>
      <c r="I3" s="458">
        <f t="shared" ref="I3:I9" si="0">C3+D3-E3+F3-G3</f>
        <v>112200</v>
      </c>
      <c r="J3" s="459">
        <f t="shared" ref="J3:J12" si="1">H3-I3</f>
        <v>0</v>
      </c>
    </row>
    <row r="4" spans="1:15">
      <c r="A4" s="406" t="s">
        <v>13</v>
      </c>
      <c r="B4" s="412" t="s">
        <v>14</v>
      </c>
      <c r="C4" s="410">
        <f>+'Jean Jacques'!G2</f>
        <v>86662</v>
      </c>
      <c r="D4" s="409">
        <f>+'Individual Received'!B11</f>
        <v>98500</v>
      </c>
      <c r="E4" s="409">
        <f>+'Individual Cost'!B10</f>
        <v>175500</v>
      </c>
      <c r="F4" s="409"/>
      <c r="G4" s="410">
        <v>0</v>
      </c>
      <c r="H4" s="413">
        <f>+'Jean Jacques'!G18</f>
        <v>9662</v>
      </c>
      <c r="I4" s="458">
        <f t="shared" si="0"/>
        <v>9662</v>
      </c>
      <c r="J4" s="459">
        <f t="shared" si="1"/>
        <v>0</v>
      </c>
      <c r="M4" t="s">
        <v>15</v>
      </c>
    </row>
    <row r="5" spans="1:15">
      <c r="A5" s="406" t="s">
        <v>16</v>
      </c>
      <c r="B5" s="412" t="s">
        <v>12</v>
      </c>
      <c r="C5" s="410">
        <f>+'E87'!G2</f>
        <v>65100</v>
      </c>
      <c r="D5" s="409">
        <f>+'Individual Received'!B10</f>
        <v>424000</v>
      </c>
      <c r="E5" s="409">
        <f>+'Individual Cost'!B9</f>
        <v>327100</v>
      </c>
      <c r="F5" s="409"/>
      <c r="G5" s="410"/>
      <c r="H5" s="413">
        <f>+'E87'!G61</f>
        <v>162000</v>
      </c>
      <c r="I5" s="458">
        <f t="shared" si="0"/>
        <v>162000</v>
      </c>
      <c r="J5" s="459">
        <f t="shared" si="1"/>
        <v>0</v>
      </c>
      <c r="O5" t="s">
        <v>17</v>
      </c>
    </row>
    <row r="6" spans="1:15">
      <c r="A6" s="406" t="s">
        <v>18</v>
      </c>
      <c r="B6" s="412" t="s">
        <v>12</v>
      </c>
      <c r="C6" s="410">
        <f>+'E77'!G2</f>
        <v>-108100</v>
      </c>
      <c r="D6" s="409">
        <f>+'Individual Received'!B9</f>
        <v>311500</v>
      </c>
      <c r="E6" s="409">
        <f>+'Individual Cost'!B8</f>
        <v>256500</v>
      </c>
      <c r="F6" s="409"/>
      <c r="G6" s="410">
        <f>+'Individual Received'!C9</f>
        <v>9500</v>
      </c>
      <c r="H6" s="413">
        <f>+'E77'!G86</f>
        <v>-62600</v>
      </c>
      <c r="I6" s="458">
        <f t="shared" si="0"/>
        <v>-62600</v>
      </c>
      <c r="J6" s="459">
        <f t="shared" si="1"/>
        <v>0</v>
      </c>
      <c r="M6" t="s">
        <v>19</v>
      </c>
      <c r="N6" s="1">
        <v>6461157</v>
      </c>
    </row>
    <row r="7" spans="1:15">
      <c r="A7" s="406" t="s">
        <v>20</v>
      </c>
      <c r="B7" s="412" t="s">
        <v>12</v>
      </c>
      <c r="C7" s="410">
        <f>+'E15'!G2</f>
        <v>-79725</v>
      </c>
      <c r="D7" s="409">
        <f>+'Individual Received'!B8</f>
        <v>288000</v>
      </c>
      <c r="E7" s="409">
        <f>+'Individual Cost'!B7</f>
        <v>153900</v>
      </c>
      <c r="F7" s="409"/>
      <c r="G7" s="410">
        <f>+'Individual Received'!C8</f>
        <v>55000</v>
      </c>
      <c r="H7" s="413">
        <f>+'E15'!G63</f>
        <v>-625</v>
      </c>
      <c r="I7" s="458">
        <f t="shared" si="0"/>
        <v>-625</v>
      </c>
      <c r="J7" s="459">
        <f t="shared" si="1"/>
        <v>0</v>
      </c>
      <c r="M7" t="s">
        <v>21</v>
      </c>
      <c r="N7" s="1">
        <v>6461156</v>
      </c>
      <c r="O7" s="1">
        <f>N6-N7</f>
        <v>1</v>
      </c>
    </row>
    <row r="8" spans="1:15">
      <c r="A8" s="406" t="s">
        <v>22</v>
      </c>
      <c r="B8" s="412" t="s">
        <v>23</v>
      </c>
      <c r="C8" s="410">
        <f>+Roxane!G2</f>
        <v>205155</v>
      </c>
      <c r="D8" s="409">
        <f>+'Individual Received'!B14</f>
        <v>119700</v>
      </c>
      <c r="E8" s="409">
        <f>+'Individual Cost'!B13</f>
        <v>312200</v>
      </c>
      <c r="F8" s="409"/>
      <c r="G8" s="410">
        <f>+'Individual Received'!C14</f>
        <v>9500</v>
      </c>
      <c r="H8" s="413">
        <f>+Roxane!G38</f>
        <v>3155</v>
      </c>
      <c r="I8" s="458">
        <f t="shared" si="0"/>
        <v>3155</v>
      </c>
      <c r="J8" s="459">
        <f t="shared" si="1"/>
        <v>0</v>
      </c>
      <c r="M8" t="s">
        <v>24</v>
      </c>
      <c r="N8" s="1">
        <v>6069210</v>
      </c>
      <c r="O8" s="1">
        <f>N7-N8</f>
        <v>391946</v>
      </c>
    </row>
    <row r="9" spans="1:15">
      <c r="A9" s="406" t="s">
        <v>25</v>
      </c>
      <c r="B9" s="412" t="s">
        <v>26</v>
      </c>
      <c r="C9" s="410">
        <f>+Maxime!G2</f>
        <v>260050</v>
      </c>
      <c r="D9" s="409">
        <f>+'Individual Received'!B13</f>
        <v>430100</v>
      </c>
      <c r="E9" s="409">
        <f>+'Individual Cost'!B12</f>
        <v>690100</v>
      </c>
      <c r="F9" s="409"/>
      <c r="G9" s="410">
        <v>0</v>
      </c>
      <c r="H9" s="413">
        <f>+Maxime!G64</f>
        <v>50</v>
      </c>
      <c r="I9" s="458">
        <f t="shared" si="0"/>
        <v>50</v>
      </c>
      <c r="J9" s="459">
        <f t="shared" si="1"/>
        <v>0</v>
      </c>
      <c r="O9" s="186">
        <f>SUM(O7:O8)</f>
        <v>391947</v>
      </c>
    </row>
    <row r="10" spans="1:15">
      <c r="A10" s="406" t="s">
        <v>27</v>
      </c>
      <c r="B10" s="412" t="s">
        <v>10</v>
      </c>
      <c r="C10" s="410">
        <f>+Agnes!G2</f>
        <v>4136</v>
      </c>
      <c r="D10" s="409">
        <f>+'Individual Received'!B4</f>
        <v>297660</v>
      </c>
      <c r="E10" s="409">
        <f>+'Individual Cost'!B4</f>
        <v>297635</v>
      </c>
      <c r="F10" s="409"/>
      <c r="G10" s="410">
        <v>0</v>
      </c>
      <c r="H10" s="413">
        <f>+Agnes!G69</f>
        <v>4161</v>
      </c>
      <c r="I10" s="458">
        <f t="shared" ref="I10:I11" si="2">C10+D10-E10+F10-G10</f>
        <v>4161</v>
      </c>
      <c r="J10" s="459">
        <f t="shared" si="1"/>
        <v>0</v>
      </c>
    </row>
    <row r="11" spans="1:15">
      <c r="A11" s="406" t="s">
        <v>28</v>
      </c>
      <c r="B11" s="412" t="s">
        <v>10</v>
      </c>
      <c r="C11" s="410">
        <f>+Marie!G2</f>
        <v>-1075</v>
      </c>
      <c r="D11" s="409">
        <f>+'Individual Received'!B12</f>
        <v>30000</v>
      </c>
      <c r="E11" s="409">
        <f>+'Individual Cost'!B11</f>
        <v>29995</v>
      </c>
      <c r="F11" s="409"/>
      <c r="G11" s="410"/>
      <c r="H11" s="413">
        <f>+Marie!G24</f>
        <v>-1070</v>
      </c>
      <c r="I11" s="458">
        <f t="shared" si="2"/>
        <v>-1070</v>
      </c>
      <c r="J11" s="459">
        <f t="shared" si="1"/>
        <v>0</v>
      </c>
    </row>
    <row r="12" spans="1:15">
      <c r="A12" s="414" t="s">
        <v>29</v>
      </c>
      <c r="B12" s="415"/>
      <c r="C12" s="416">
        <f>SUM(C2:C11)</f>
        <v>675405</v>
      </c>
      <c r="D12" s="416">
        <f>SUM(D2:D10)</f>
        <v>3349960</v>
      </c>
      <c r="E12" s="416">
        <f>SUM(E2:E11)</f>
        <v>3749430</v>
      </c>
      <c r="F12" s="415"/>
      <c r="G12" s="415"/>
      <c r="H12" s="415">
        <f>SUM(H2:H11)</f>
        <v>231935</v>
      </c>
      <c r="I12" s="415">
        <f>SUM(I2:I11)</f>
        <v>231935</v>
      </c>
      <c r="J12" s="460">
        <f t="shared" si="1"/>
        <v>0</v>
      </c>
    </row>
    <row r="13" spans="1:15">
      <c r="A13" s="417"/>
      <c r="B13" s="418"/>
      <c r="C13" s="419"/>
      <c r="D13" s="420"/>
      <c r="E13" s="420"/>
      <c r="F13" s="421" t="s">
        <v>30</v>
      </c>
      <c r="G13" s="422" t="s">
        <v>31</v>
      </c>
      <c r="H13" s="419"/>
      <c r="I13" s="461"/>
      <c r="J13" s="462"/>
    </row>
    <row r="14" spans="1:15">
      <c r="A14" s="423" t="s">
        <v>32</v>
      </c>
      <c r="B14" s="424"/>
      <c r="C14" s="425">
        <f>+'Bank reconciliation'!D10</f>
        <v>73995</v>
      </c>
      <c r="D14" s="426">
        <f>'Bank Journal'!F11</f>
        <v>24007733</v>
      </c>
      <c r="E14" s="425">
        <f>+'Individual Cost'!B14</f>
        <v>18120961</v>
      </c>
      <c r="G14" s="425">
        <f>+'Bank reconciliation'!E18+'Bank reconciliation'!E19</f>
        <v>3700000</v>
      </c>
      <c r="H14" s="427">
        <f>'Bank reconciliation'!D46</f>
        <v>2260767</v>
      </c>
      <c r="I14" s="463">
        <f>C14+D14-E14+F14-G14</f>
        <v>2260767</v>
      </c>
      <c r="J14" s="462">
        <f>H14-I14</f>
        <v>0</v>
      </c>
    </row>
    <row r="15" spans="1:15">
      <c r="A15" s="428" t="s">
        <v>33</v>
      </c>
      <c r="B15" s="429"/>
      <c r="C15" s="429">
        <f>SUM(C14:C14)</f>
        <v>73995</v>
      </c>
      <c r="D15" s="429">
        <f>SUM(D14:D14)</f>
        <v>24007733</v>
      </c>
      <c r="E15" s="429">
        <f>+E14</f>
        <v>18120961</v>
      </c>
      <c r="F15" s="429"/>
      <c r="G15" s="429">
        <f>SUM(G14:G14)</f>
        <v>3700000</v>
      </c>
      <c r="H15" s="429">
        <f>SUM(H14:H14)</f>
        <v>2260767</v>
      </c>
      <c r="I15" s="464">
        <f>SUM(I14:I14)</f>
        <v>2260767</v>
      </c>
      <c r="J15" s="460">
        <f>H15-I15</f>
        <v>0</v>
      </c>
    </row>
    <row r="16" spans="1:15">
      <c r="A16" s="430" t="s">
        <v>34</v>
      </c>
      <c r="B16" s="431"/>
      <c r="C16" s="431"/>
      <c r="D16" s="432"/>
      <c r="E16" s="433"/>
      <c r="F16" s="431"/>
      <c r="G16" s="431"/>
      <c r="H16" s="431"/>
      <c r="I16" s="465"/>
      <c r="J16" s="466"/>
    </row>
    <row r="17" spans="1:10">
      <c r="A17" s="434"/>
      <c r="B17" s="435"/>
      <c r="C17" s="435"/>
      <c r="D17" s="435"/>
      <c r="E17" s="435"/>
      <c r="F17" s="435"/>
      <c r="G17" s="435"/>
      <c r="H17" s="435"/>
      <c r="I17" s="467"/>
      <c r="J17" s="462"/>
    </row>
    <row r="18" spans="1:10">
      <c r="A18" s="436" t="s">
        <v>35</v>
      </c>
      <c r="B18" s="437"/>
      <c r="C18" s="437"/>
      <c r="D18" s="437"/>
      <c r="E18" s="437">
        <f>E12+E15</f>
        <v>21870391</v>
      </c>
      <c r="F18" s="437"/>
      <c r="G18" s="437"/>
      <c r="H18" s="437"/>
      <c r="I18" s="468"/>
      <c r="J18" s="469"/>
    </row>
    <row r="19" spans="1:10">
      <c r="A19" s="438"/>
      <c r="B19" s="439"/>
      <c r="C19" s="439"/>
      <c r="D19" s="439"/>
      <c r="E19" s="439"/>
      <c r="F19" s="439"/>
      <c r="G19" s="439"/>
      <c r="H19" s="439"/>
      <c r="I19" s="470"/>
      <c r="J19" s="462"/>
    </row>
    <row r="20" spans="1:10">
      <c r="A20" s="440" t="s">
        <v>36</v>
      </c>
      <c r="B20" s="441"/>
      <c r="C20" s="442">
        <f>+'Cash Mars'!F2</f>
        <v>511209</v>
      </c>
      <c r="D20" s="443">
        <f>+'Cash Mars'!E7+'Cash Mars'!E51+'Cash Mars'!E84</f>
        <v>74000</v>
      </c>
      <c r="E20" s="443">
        <f>+'Individual Received'!B16</f>
        <v>4079960</v>
      </c>
      <c r="F20" s="443">
        <f>+'Bank reconciliation'!E18+'Bank reconciliation'!E19</f>
        <v>3700000</v>
      </c>
      <c r="G20" s="443"/>
      <c r="H20" s="443">
        <f>+'Cash Mars'!F84</f>
        <v>205249</v>
      </c>
      <c r="I20" s="471">
        <f>C20+D20-E20+F20</f>
        <v>205249</v>
      </c>
      <c r="J20" s="462">
        <f t="shared" ref="J20" si="3">H20-I20</f>
        <v>0</v>
      </c>
    </row>
    <row r="21" spans="1:10">
      <c r="A21" s="444"/>
      <c r="B21" s="445"/>
      <c r="C21" s="445"/>
      <c r="D21" s="445"/>
      <c r="E21" s="445"/>
      <c r="F21" s="445"/>
      <c r="G21" s="445"/>
      <c r="H21" s="445"/>
      <c r="I21" s="445"/>
      <c r="J21" s="472"/>
    </row>
    <row r="22" spans="1:10" ht="15.75">
      <c r="A22" s="446"/>
      <c r="B22" s="447"/>
      <c r="C22" s="448"/>
      <c r="D22" s="477" t="s">
        <v>37</v>
      </c>
      <c r="E22" s="477"/>
      <c r="F22" s="448"/>
      <c r="G22" s="448" t="s">
        <v>1216</v>
      </c>
      <c r="H22" s="448"/>
      <c r="I22" s="473"/>
      <c r="J22" s="474"/>
    </row>
    <row r="23" spans="1:10" ht="47.25">
      <c r="A23" s="449"/>
      <c r="B23" s="450"/>
      <c r="C23" s="451" t="s">
        <v>38</v>
      </c>
      <c r="D23" s="451" t="s">
        <v>39</v>
      </c>
      <c r="E23" s="451" t="s">
        <v>40</v>
      </c>
      <c r="F23" s="451"/>
      <c r="G23" s="451"/>
      <c r="H23" s="451" t="s">
        <v>41</v>
      </c>
      <c r="I23" s="451" t="s">
        <v>42</v>
      </c>
      <c r="J23" s="475" t="s">
        <v>43</v>
      </c>
    </row>
    <row r="24" spans="1:10" ht="31.5">
      <c r="A24" s="452" t="s">
        <v>44</v>
      </c>
      <c r="B24" s="453"/>
      <c r="C24" s="454">
        <f>C20+C15+C12</f>
        <v>1260609</v>
      </c>
      <c r="D24" s="454">
        <f>D14</f>
        <v>24007733</v>
      </c>
      <c r="E24" s="454">
        <f>E18</f>
        <v>21870391</v>
      </c>
      <c r="F24" s="455"/>
      <c r="G24" s="454">
        <v>700000</v>
      </c>
      <c r="H24" s="454">
        <f>H20+H15+H12</f>
        <v>2697951</v>
      </c>
      <c r="I24" s="454">
        <f>C24+D24-E24+F24-G24</f>
        <v>2697951</v>
      </c>
      <c r="J24" s="476">
        <f>H24-I24</f>
        <v>0</v>
      </c>
    </row>
  </sheetData>
  <mergeCells count="1">
    <mergeCell ref="D22:E2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51"/>
  <sheetViews>
    <sheetView topLeftCell="A4" workbookViewId="0">
      <selection activeCell="C46" sqref="C46:C47"/>
    </sheetView>
  </sheetViews>
  <sheetFormatPr defaultColWidth="8.7109375" defaultRowHeight="15"/>
  <cols>
    <col min="1" max="1" width="13.5703125" style="187" customWidth="1"/>
    <col min="2" max="2" width="9.5703125" customWidth="1"/>
    <col min="3" max="3" width="24.28515625" customWidth="1"/>
    <col min="4" max="4" width="19.85546875" customWidth="1"/>
    <col min="5" max="5" width="18.28515625" customWidth="1"/>
  </cols>
  <sheetData>
    <row r="1" spans="1:7">
      <c r="A1" s="188" t="s">
        <v>670</v>
      </c>
      <c r="B1" s="60"/>
      <c r="C1" s="60"/>
      <c r="D1" s="60"/>
      <c r="E1" s="60"/>
    </row>
    <row r="2" spans="1:7">
      <c r="A2" s="189" t="s">
        <v>671</v>
      </c>
      <c r="B2" s="190"/>
      <c r="C2" s="190"/>
      <c r="D2" s="191"/>
      <c r="E2" s="190"/>
    </row>
    <row r="3" spans="1:7">
      <c r="A3" s="189" t="s">
        <v>672</v>
      </c>
      <c r="B3" s="190"/>
      <c r="C3" s="192"/>
      <c r="D3" s="190"/>
      <c r="E3" s="190"/>
    </row>
    <row r="4" spans="1:7">
      <c r="A4" s="189" t="s">
        <v>673</v>
      </c>
      <c r="B4" s="190"/>
      <c r="C4" s="190"/>
      <c r="D4" s="190"/>
      <c r="E4" s="190"/>
    </row>
    <row r="5" spans="1:7">
      <c r="A5" s="189" t="s">
        <v>674</v>
      </c>
      <c r="B5" s="190"/>
      <c r="C5" s="190"/>
      <c r="D5" s="190"/>
      <c r="E5" s="190"/>
    </row>
    <row r="6" spans="1:7">
      <c r="A6" s="193" t="s">
        <v>675</v>
      </c>
      <c r="B6" s="194"/>
      <c r="C6" s="194"/>
      <c r="D6" s="194"/>
      <c r="E6" s="194"/>
    </row>
    <row r="7" spans="1:7">
      <c r="A7" s="482" t="s">
        <v>676</v>
      </c>
      <c r="B7" s="483"/>
      <c r="C7" s="483"/>
      <c r="D7" s="483"/>
      <c r="E7" s="484"/>
    </row>
    <row r="8" spans="1:7">
      <c r="A8" s="195"/>
      <c r="B8" s="196"/>
      <c r="C8" s="196"/>
      <c r="D8" s="197"/>
      <c r="E8" s="198"/>
    </row>
    <row r="9" spans="1:7">
      <c r="A9" s="199" t="s">
        <v>68</v>
      </c>
      <c r="B9" s="200" t="s">
        <v>677</v>
      </c>
      <c r="C9" s="201" t="s">
        <v>678</v>
      </c>
      <c r="D9" s="202" t="s">
        <v>679</v>
      </c>
      <c r="E9" s="203" t="s">
        <v>680</v>
      </c>
    </row>
    <row r="10" spans="1:7">
      <c r="A10" s="204">
        <v>46082</v>
      </c>
      <c r="B10" s="205"/>
      <c r="C10" s="206" t="s">
        <v>681</v>
      </c>
      <c r="D10" s="207">
        <f>+'Bank Journal'!F10</f>
        <v>73995</v>
      </c>
      <c r="E10" s="208"/>
    </row>
    <row r="11" spans="1:7">
      <c r="A11" s="209">
        <v>46093</v>
      </c>
      <c r="B11" s="210"/>
      <c r="C11" s="181" t="s">
        <v>682</v>
      </c>
      <c r="D11" s="211">
        <v>24007733</v>
      </c>
      <c r="E11" s="207"/>
    </row>
    <row r="12" spans="1:7">
      <c r="A12" s="209">
        <v>46093</v>
      </c>
      <c r="B12" s="212"/>
      <c r="C12" s="181" t="s">
        <v>683</v>
      </c>
      <c r="D12" s="213"/>
      <c r="E12" s="207">
        <v>1348431</v>
      </c>
    </row>
    <row r="13" spans="1:7">
      <c r="A13" s="209">
        <v>46093</v>
      </c>
      <c r="B13" s="212"/>
      <c r="C13" s="181" t="s">
        <v>684</v>
      </c>
      <c r="D13" s="213"/>
      <c r="E13" s="207">
        <v>3799223</v>
      </c>
      <c r="G13" s="206"/>
    </row>
    <row r="14" spans="1:7">
      <c r="A14" s="209">
        <v>46093</v>
      </c>
      <c r="B14" s="181"/>
      <c r="C14" s="181" t="s">
        <v>685</v>
      </c>
      <c r="D14" s="213"/>
      <c r="E14" s="207">
        <v>3856529</v>
      </c>
    </row>
    <row r="15" spans="1:7">
      <c r="A15" s="209">
        <v>46093</v>
      </c>
      <c r="B15" s="205"/>
      <c r="C15" s="206" t="s">
        <v>686</v>
      </c>
      <c r="D15" s="213"/>
      <c r="E15" s="208">
        <v>1163396</v>
      </c>
    </row>
    <row r="16" spans="1:7">
      <c r="A16" s="209">
        <v>46093</v>
      </c>
      <c r="B16" s="205">
        <v>9548188</v>
      </c>
      <c r="C16" s="206" t="s">
        <v>687</v>
      </c>
      <c r="D16" s="213"/>
      <c r="E16" s="208">
        <v>5791594</v>
      </c>
    </row>
    <row r="17" spans="1:5">
      <c r="A17" s="209">
        <v>46093</v>
      </c>
      <c r="B17" s="205">
        <v>9547961</v>
      </c>
      <c r="C17" s="206" t="s">
        <v>688</v>
      </c>
      <c r="D17" s="213"/>
      <c r="E17" s="208">
        <v>500000</v>
      </c>
    </row>
    <row r="18" spans="1:5">
      <c r="A18" s="209">
        <v>46098</v>
      </c>
      <c r="B18" s="205">
        <v>9547959</v>
      </c>
      <c r="C18" s="206" t="s">
        <v>689</v>
      </c>
      <c r="D18" s="213"/>
      <c r="E18" s="208">
        <v>2000000</v>
      </c>
    </row>
    <row r="19" spans="1:5">
      <c r="A19" s="209">
        <v>46105</v>
      </c>
      <c r="B19" s="205">
        <v>9547960</v>
      </c>
      <c r="C19" s="206" t="s">
        <v>689</v>
      </c>
      <c r="D19" s="213"/>
      <c r="E19" s="208">
        <v>1700000</v>
      </c>
    </row>
    <row r="20" spans="1:5">
      <c r="A20" s="209">
        <v>46111</v>
      </c>
      <c r="B20" s="205">
        <v>9548189</v>
      </c>
      <c r="C20" s="206" t="s">
        <v>690</v>
      </c>
      <c r="D20" s="213"/>
      <c r="E20" s="208">
        <v>1295445</v>
      </c>
    </row>
    <row r="21" spans="1:5">
      <c r="A21" s="204">
        <v>46111</v>
      </c>
      <c r="B21" s="205">
        <v>9548190</v>
      </c>
      <c r="C21" s="206" t="s">
        <v>691</v>
      </c>
      <c r="D21" s="213"/>
      <c r="E21" s="208">
        <v>342130</v>
      </c>
    </row>
    <row r="22" spans="1:5">
      <c r="A22" s="214"/>
      <c r="B22" s="215"/>
      <c r="C22" s="216" t="s">
        <v>692</v>
      </c>
      <c r="D22" s="217">
        <f>SUM(D10:D21)-SUM(E10:E21)</f>
        <v>2284980</v>
      </c>
      <c r="E22" s="218"/>
    </row>
    <row r="23" spans="1:5">
      <c r="A23" s="219"/>
      <c r="B23" s="220"/>
      <c r="C23" s="220"/>
      <c r="D23" s="220"/>
      <c r="E23" s="221"/>
    </row>
    <row r="24" spans="1:5">
      <c r="A24" s="222"/>
      <c r="B24" s="190"/>
      <c r="C24" s="190" t="s">
        <v>693</v>
      </c>
      <c r="D24" s="223"/>
      <c r="E24" s="223"/>
    </row>
    <row r="25" spans="1:5">
      <c r="A25" s="222"/>
      <c r="B25" s="190"/>
      <c r="C25" s="190"/>
      <c r="D25" s="223"/>
      <c r="E25" s="224"/>
    </row>
    <row r="26" spans="1:5">
      <c r="A26" s="225"/>
      <c r="B26" s="226"/>
      <c r="C26" s="227"/>
      <c r="D26" s="228"/>
      <c r="E26" s="229"/>
    </row>
    <row r="27" spans="1:5">
      <c r="C27" s="158" t="s">
        <v>694</v>
      </c>
      <c r="D27" s="2"/>
      <c r="E27" s="2"/>
    </row>
    <row r="29" spans="1:5">
      <c r="C29" s="485" t="s">
        <v>695</v>
      </c>
      <c r="D29" s="486"/>
      <c r="E29" s="487"/>
    </row>
    <row r="30" spans="1:5">
      <c r="C30" s="230" t="s">
        <v>696</v>
      </c>
      <c r="D30" s="488" t="s">
        <v>32</v>
      </c>
      <c r="E30" s="489"/>
    </row>
    <row r="31" spans="1:5">
      <c r="A31" s="231"/>
      <c r="C31" s="232"/>
      <c r="D31" s="490"/>
      <c r="E31" s="491"/>
    </row>
    <row r="32" spans="1:5" ht="22.5" customHeight="1">
      <c r="C32" s="233" t="s">
        <v>697</v>
      </c>
      <c r="D32" s="492" t="s">
        <v>698</v>
      </c>
      <c r="E32" s="493"/>
    </row>
    <row r="33" spans="1:5">
      <c r="D33" s="234"/>
      <c r="E33" s="234"/>
    </row>
    <row r="34" spans="1:5">
      <c r="A34" s="235" t="s">
        <v>68</v>
      </c>
      <c r="B34" s="236" t="s">
        <v>699</v>
      </c>
      <c r="C34" s="237" t="s">
        <v>69</v>
      </c>
      <c r="D34" s="238" t="s">
        <v>700</v>
      </c>
      <c r="E34" s="239"/>
    </row>
    <row r="35" spans="1:5">
      <c r="A35" s="240"/>
      <c r="B35" s="241"/>
      <c r="C35" s="242"/>
      <c r="D35" s="243"/>
      <c r="E35" s="244"/>
    </row>
    <row r="36" spans="1:5">
      <c r="A36" s="245"/>
      <c r="B36" s="246"/>
      <c r="C36" s="247" t="s">
        <v>701</v>
      </c>
      <c r="D36" s="248">
        <f>+D22</f>
        <v>2284980</v>
      </c>
      <c r="E36" s="244"/>
    </row>
    <row r="37" spans="1:5">
      <c r="A37" s="249"/>
      <c r="B37" s="250"/>
      <c r="C37" s="247" t="s">
        <v>702</v>
      </c>
      <c r="D37" s="211"/>
      <c r="E37" s="244"/>
    </row>
    <row r="38" spans="1:5">
      <c r="A38" s="251"/>
      <c r="B38" s="250"/>
      <c r="C38" s="252"/>
      <c r="D38" s="253"/>
    </row>
    <row r="39" spans="1:5">
      <c r="A39" s="254"/>
      <c r="B39" s="250"/>
      <c r="C39" s="247" t="s">
        <v>703</v>
      </c>
      <c r="D39" s="211"/>
    </row>
    <row r="40" spans="1:5">
      <c r="A40" s="255">
        <v>46093</v>
      </c>
      <c r="B40" s="256">
        <v>1</v>
      </c>
      <c r="C40" s="257" t="s">
        <v>704</v>
      </c>
      <c r="D40" s="258">
        <v>-550</v>
      </c>
    </row>
    <row r="41" spans="1:5">
      <c r="A41" s="255">
        <v>46093</v>
      </c>
      <c r="B41" s="256">
        <v>2</v>
      </c>
      <c r="C41" s="257" t="s">
        <v>704</v>
      </c>
      <c r="D41" s="258">
        <v>-3850</v>
      </c>
    </row>
    <row r="42" spans="1:5">
      <c r="A42" s="255">
        <v>46093</v>
      </c>
      <c r="B42" s="256">
        <v>3</v>
      </c>
      <c r="C42" s="257" t="s">
        <v>704</v>
      </c>
      <c r="D42" s="258">
        <v>-3850</v>
      </c>
    </row>
    <row r="43" spans="1:5">
      <c r="A43" s="255">
        <v>46093</v>
      </c>
      <c r="B43" s="256">
        <v>4</v>
      </c>
      <c r="C43" s="257" t="s">
        <v>704</v>
      </c>
      <c r="D43" s="258">
        <v>-3850</v>
      </c>
    </row>
    <row r="44" spans="1:5">
      <c r="A44" s="255">
        <v>46093</v>
      </c>
      <c r="B44" s="256">
        <v>5</v>
      </c>
      <c r="C44" s="257" t="s">
        <v>705</v>
      </c>
      <c r="D44" s="258">
        <v>-12113</v>
      </c>
    </row>
    <row r="45" spans="1:5">
      <c r="A45" s="255">
        <v>46093</v>
      </c>
      <c r="B45" s="256">
        <v>6</v>
      </c>
      <c r="C45" s="257" t="s">
        <v>704</v>
      </c>
      <c r="D45" s="258"/>
    </row>
    <row r="46" spans="1:5">
      <c r="A46" s="259"/>
      <c r="B46" s="260"/>
      <c r="C46" s="261" t="s">
        <v>706</v>
      </c>
      <c r="D46" s="238">
        <f>SUM(D35:D45)</f>
        <v>2260767</v>
      </c>
    </row>
    <row r="47" spans="1:5">
      <c r="C47" s="262" t="s">
        <v>707</v>
      </c>
      <c r="D47" s="238">
        <v>2260767</v>
      </c>
    </row>
    <row r="49" spans="1:4">
      <c r="C49" s="263" t="s">
        <v>708</v>
      </c>
      <c r="D49" s="264">
        <f>D46-D47</f>
        <v>0</v>
      </c>
    </row>
    <row r="50" spans="1:4">
      <c r="C50" t="s">
        <v>709</v>
      </c>
      <c r="D50" s="2"/>
    </row>
    <row r="51" spans="1:4">
      <c r="A51" s="188" t="s">
        <v>710</v>
      </c>
      <c r="B51" s="158"/>
      <c r="C51" s="158"/>
      <c r="D51" s="158" t="s">
        <v>711</v>
      </c>
    </row>
  </sheetData>
  <mergeCells count="5">
    <mergeCell ref="A7:E7"/>
    <mergeCell ref="C29:E29"/>
    <mergeCell ref="D30:E30"/>
    <mergeCell ref="D31:E31"/>
    <mergeCell ref="D32:E32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35" workbookViewId="0"/>
  </sheetViews>
  <sheetFormatPr defaultColWidth="11.42578125"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1:G30"/>
  <sheetViews>
    <sheetView topLeftCell="B1" workbookViewId="0">
      <selection activeCell="N15" sqref="N15"/>
    </sheetView>
  </sheetViews>
  <sheetFormatPr defaultColWidth="8.7109375" defaultRowHeight="15"/>
  <cols>
    <col min="1" max="1" width="2.85546875" customWidth="1"/>
    <col min="2" max="2" width="11.140625" customWidth="1"/>
    <col min="3" max="3" width="11.140625" style="1" customWidth="1"/>
    <col min="4" max="4" width="11.140625" style="50" customWidth="1"/>
    <col min="5" max="5" width="11.140625" customWidth="1"/>
    <col min="6" max="6" width="14.7109375" customWidth="1"/>
    <col min="7" max="7" width="14" customWidth="1"/>
  </cols>
  <sheetData>
    <row r="1" spans="3:7">
      <c r="C1" t="s">
        <v>712</v>
      </c>
      <c r="D1" s="1" t="s">
        <v>81</v>
      </c>
      <c r="E1" s="50"/>
    </row>
    <row r="2" spans="3:7">
      <c r="C2" t="s">
        <v>713</v>
      </c>
      <c r="D2" s="1" t="s">
        <v>673</v>
      </c>
      <c r="E2" s="50"/>
    </row>
    <row r="3" spans="3:7">
      <c r="C3" t="s">
        <v>714</v>
      </c>
      <c r="D3" s="67">
        <v>2026</v>
      </c>
      <c r="E3" s="50"/>
    </row>
    <row r="4" spans="3:7">
      <c r="C4"/>
      <c r="D4" s="1"/>
      <c r="E4" s="50"/>
    </row>
    <row r="5" spans="3:7">
      <c r="C5" s="178" t="s">
        <v>715</v>
      </c>
      <c r="D5" s="179"/>
      <c r="E5" s="180"/>
      <c r="F5" s="181"/>
      <c r="G5" s="181"/>
    </row>
    <row r="6" spans="3:7">
      <c r="C6" s="178"/>
      <c r="D6" s="179" t="s">
        <v>716</v>
      </c>
      <c r="E6" s="180"/>
      <c r="F6" s="181" t="s">
        <v>717</v>
      </c>
      <c r="G6" s="181"/>
    </row>
    <row r="7" spans="3:7">
      <c r="C7" s="181"/>
      <c r="D7" s="179">
        <v>10000</v>
      </c>
      <c r="E7" s="180" t="s">
        <v>718</v>
      </c>
      <c r="F7" s="181">
        <v>12</v>
      </c>
      <c r="G7" s="182">
        <f>D7*F7</f>
        <v>120000</v>
      </c>
    </row>
    <row r="8" spans="3:7">
      <c r="C8" s="181"/>
      <c r="D8" s="179">
        <v>5000</v>
      </c>
      <c r="E8" s="180" t="s">
        <v>718</v>
      </c>
      <c r="F8" s="181">
        <v>16</v>
      </c>
      <c r="G8" s="182">
        <f t="shared" ref="G8:G11" si="0">D8*F8</f>
        <v>80000</v>
      </c>
    </row>
    <row r="9" spans="3:7">
      <c r="C9" s="181"/>
      <c r="D9" s="179">
        <v>2000</v>
      </c>
      <c r="E9" s="180" t="s">
        <v>718</v>
      </c>
      <c r="F9" s="181">
        <v>0</v>
      </c>
      <c r="G9" s="182">
        <f t="shared" si="0"/>
        <v>0</v>
      </c>
    </row>
    <row r="10" spans="3:7">
      <c r="C10" s="181"/>
      <c r="D10" s="179">
        <v>1000</v>
      </c>
      <c r="E10" s="180" t="s">
        <v>718</v>
      </c>
      <c r="F10" s="181">
        <v>5</v>
      </c>
      <c r="G10" s="182">
        <f t="shared" si="0"/>
        <v>5000</v>
      </c>
    </row>
    <row r="11" spans="3:7">
      <c r="C11" s="181"/>
      <c r="D11" s="179">
        <v>500</v>
      </c>
      <c r="E11" s="180" t="s">
        <v>718</v>
      </c>
      <c r="F11" s="181">
        <v>0</v>
      </c>
      <c r="G11" s="182">
        <f t="shared" si="0"/>
        <v>0</v>
      </c>
    </row>
    <row r="12" spans="3:7">
      <c r="C12" s="181"/>
      <c r="D12" s="179"/>
      <c r="E12" s="180"/>
      <c r="F12" s="181"/>
      <c r="G12" s="182"/>
    </row>
    <row r="13" spans="3:7">
      <c r="C13" s="181"/>
      <c r="D13" s="179"/>
      <c r="E13" s="180"/>
      <c r="F13" s="181"/>
      <c r="G13" s="181"/>
    </row>
    <row r="14" spans="3:7">
      <c r="C14" s="183" t="s">
        <v>719</v>
      </c>
      <c r="D14" s="179"/>
      <c r="E14" s="180"/>
      <c r="F14" s="181"/>
      <c r="G14" s="181"/>
    </row>
    <row r="15" spans="3:7">
      <c r="C15" s="181"/>
      <c r="D15" s="179">
        <v>500</v>
      </c>
      <c r="E15" s="180" t="s">
        <v>718</v>
      </c>
      <c r="F15" s="181"/>
      <c r="G15" s="181">
        <f>D15*F15</f>
        <v>0</v>
      </c>
    </row>
    <row r="16" spans="3:7">
      <c r="C16" s="181"/>
      <c r="D16" s="179">
        <v>200</v>
      </c>
      <c r="E16" s="180" t="s">
        <v>718</v>
      </c>
      <c r="F16" s="181">
        <v>0</v>
      </c>
      <c r="G16" s="181">
        <f t="shared" ref="G16:G21" si="1">D16*F16</f>
        <v>0</v>
      </c>
    </row>
    <row r="17" spans="3:7">
      <c r="C17" s="181"/>
      <c r="D17" s="179">
        <v>100</v>
      </c>
      <c r="E17" s="180" t="s">
        <v>718</v>
      </c>
      <c r="F17" s="181">
        <v>2</v>
      </c>
      <c r="G17" s="181">
        <f t="shared" si="1"/>
        <v>200</v>
      </c>
    </row>
    <row r="18" spans="3:7">
      <c r="C18" s="181"/>
      <c r="D18" s="179">
        <v>50</v>
      </c>
      <c r="E18" s="180" t="s">
        <v>718</v>
      </c>
      <c r="F18" s="181">
        <v>1</v>
      </c>
      <c r="G18" s="181">
        <f t="shared" si="1"/>
        <v>50</v>
      </c>
    </row>
    <row r="19" spans="3:7">
      <c r="C19" s="181"/>
      <c r="D19" s="179">
        <v>25</v>
      </c>
      <c r="E19" s="180" t="s">
        <v>718</v>
      </c>
      <c r="F19" s="181">
        <v>0</v>
      </c>
      <c r="G19" s="181">
        <f t="shared" si="1"/>
        <v>0</v>
      </c>
    </row>
    <row r="20" spans="3:7">
      <c r="C20" s="181"/>
      <c r="D20" s="179">
        <v>10</v>
      </c>
      <c r="E20" s="180" t="s">
        <v>718</v>
      </c>
      <c r="F20" s="181">
        <v>3</v>
      </c>
      <c r="G20" s="181">
        <f t="shared" si="1"/>
        <v>30</v>
      </c>
    </row>
    <row r="21" spans="3:7">
      <c r="C21" s="181"/>
      <c r="D21" s="179">
        <v>5</v>
      </c>
      <c r="E21" s="180" t="s">
        <v>718</v>
      </c>
      <c r="F21" s="181">
        <v>1</v>
      </c>
      <c r="G21" s="181">
        <f t="shared" si="1"/>
        <v>5</v>
      </c>
    </row>
    <row r="22" spans="3:7">
      <c r="C22" s="181"/>
      <c r="D22" s="179"/>
      <c r="E22" s="180"/>
      <c r="F22" s="181"/>
      <c r="G22" s="184">
        <f>SUM(G7:G21)</f>
        <v>205285</v>
      </c>
    </row>
    <row r="23" spans="3:7">
      <c r="C23" s="181"/>
      <c r="D23" s="179"/>
      <c r="E23" s="180"/>
      <c r="F23" s="181"/>
      <c r="G23" s="178"/>
    </row>
    <row r="24" spans="3:7">
      <c r="C24" s="185" t="s">
        <v>720</v>
      </c>
      <c r="D24" s="179"/>
      <c r="E24" s="180"/>
      <c r="F24" s="181"/>
      <c r="G24" s="184">
        <f>+G22</f>
        <v>205285</v>
      </c>
    </row>
    <row r="25" spans="3:7">
      <c r="C25" s="185" t="s">
        <v>721</v>
      </c>
      <c r="D25" s="179"/>
      <c r="E25" s="180"/>
      <c r="F25" s="181"/>
      <c r="G25" s="184">
        <f>+'Cash Mars'!F85</f>
        <v>205249</v>
      </c>
    </row>
    <row r="26" spans="3:7">
      <c r="C26" s="181" t="s">
        <v>722</v>
      </c>
      <c r="D26" s="179"/>
      <c r="E26" s="180"/>
      <c r="F26" s="181"/>
      <c r="G26" s="182">
        <f>G24-G25</f>
        <v>36</v>
      </c>
    </row>
    <row r="27" spans="3:7">
      <c r="C27"/>
      <c r="D27" s="1"/>
      <c r="E27" s="50"/>
    </row>
    <row r="28" spans="3:7">
      <c r="C28" t="s">
        <v>723</v>
      </c>
      <c r="D28" s="1"/>
      <c r="E28" s="50"/>
    </row>
    <row r="29" spans="3:7">
      <c r="C29"/>
      <c r="D29" s="1"/>
      <c r="E29" s="50"/>
    </row>
    <row r="30" spans="3:7">
      <c r="C30" s="158" t="s">
        <v>724</v>
      </c>
      <c r="D30" s="186"/>
      <c r="E30" s="50"/>
      <c r="F30" s="158" t="s">
        <v>711</v>
      </c>
    </row>
  </sheetData>
  <pageMargins left="0.7" right="0.7" top="0.75" bottom="0.75" header="0.3" footer="0.3"/>
  <pageSetup paperSize="9" orientation="portrait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M20" sqref="M20"/>
    </sheetView>
  </sheetViews>
  <sheetFormatPr defaultColWidth="11.42578125"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/>
  </sheetPr>
  <dimension ref="A1:J46"/>
  <sheetViews>
    <sheetView topLeftCell="A13" workbookViewId="0">
      <selection activeCell="A29" sqref="A29:E29"/>
    </sheetView>
  </sheetViews>
  <sheetFormatPr defaultColWidth="10" defaultRowHeight="12"/>
  <cols>
    <col min="1" max="1" width="13.7109375" style="69" customWidth="1"/>
    <col min="2" max="2" width="42.42578125" style="69" customWidth="1"/>
    <col min="3" max="3" width="20.85546875" style="69" customWidth="1"/>
    <col min="4" max="5" width="16.85546875" style="69" customWidth="1"/>
    <col min="6" max="6" width="16.85546875" style="108" customWidth="1"/>
    <col min="7" max="7" width="16.85546875" style="69" customWidth="1"/>
    <col min="8" max="8" width="10.5703125" style="69" customWidth="1"/>
    <col min="9" max="9" width="13.42578125" style="109" customWidth="1"/>
    <col min="10" max="10" width="16.85546875" style="69" customWidth="1"/>
    <col min="11" max="16384" width="10" style="69"/>
  </cols>
  <sheetData>
    <row r="1" spans="1:10" ht="24">
      <c r="A1" s="110" t="s">
        <v>68</v>
      </c>
      <c r="B1" s="111" t="s">
        <v>69</v>
      </c>
      <c r="C1" s="111" t="s">
        <v>725</v>
      </c>
      <c r="D1" s="111" t="s">
        <v>726</v>
      </c>
      <c r="E1" s="112" t="s">
        <v>727</v>
      </c>
      <c r="F1" s="112" t="s">
        <v>728</v>
      </c>
      <c r="G1" s="112" t="s">
        <v>729</v>
      </c>
      <c r="H1" s="111" t="s">
        <v>0</v>
      </c>
      <c r="I1" s="123" t="s">
        <v>75</v>
      </c>
      <c r="J1" s="124" t="s">
        <v>730</v>
      </c>
    </row>
    <row r="2" spans="1:10">
      <c r="A2" s="113">
        <v>46082</v>
      </c>
      <c r="B2" s="114" t="s">
        <v>731</v>
      </c>
      <c r="C2" s="114"/>
      <c r="D2" s="114"/>
      <c r="E2" s="114"/>
      <c r="F2" s="114"/>
      <c r="G2" s="69">
        <v>171002</v>
      </c>
      <c r="H2" s="114"/>
    </row>
    <row r="3" spans="1:10">
      <c r="A3" s="115">
        <v>46082</v>
      </c>
      <c r="B3" s="69" t="s">
        <v>79</v>
      </c>
      <c r="C3" s="69" t="s">
        <v>80</v>
      </c>
      <c r="D3" s="116" t="s">
        <v>10</v>
      </c>
      <c r="E3" s="69">
        <v>5000</v>
      </c>
      <c r="G3" s="117">
        <f t="shared" ref="G3:G16" si="0">+G2+F3-E3</f>
        <v>166002</v>
      </c>
      <c r="H3" s="114" t="s">
        <v>9</v>
      </c>
      <c r="I3" s="125"/>
    </row>
    <row r="4" spans="1:10" ht="15">
      <c r="A4" s="115">
        <v>46084</v>
      </c>
      <c r="B4" s="65" t="s">
        <v>108</v>
      </c>
      <c r="C4" s="60" t="s">
        <v>86</v>
      </c>
      <c r="D4" s="60" t="s">
        <v>87</v>
      </c>
      <c r="E4" s="60">
        <v>50000</v>
      </c>
      <c r="G4" s="117">
        <f t="shared" si="0"/>
        <v>116002</v>
      </c>
      <c r="H4" s="114" t="s">
        <v>9</v>
      </c>
    </row>
    <row r="5" spans="1:10" ht="15">
      <c r="A5" s="115">
        <v>46084</v>
      </c>
      <c r="B5" s="69" t="s">
        <v>109</v>
      </c>
      <c r="C5" s="60" t="s">
        <v>86</v>
      </c>
      <c r="D5" s="116" t="s">
        <v>87</v>
      </c>
      <c r="E5" s="69">
        <v>40000</v>
      </c>
      <c r="G5" s="117">
        <f t="shared" si="0"/>
        <v>76002</v>
      </c>
      <c r="H5" s="114" t="s">
        <v>9</v>
      </c>
    </row>
    <row r="6" spans="1:10">
      <c r="A6" s="115">
        <v>46084</v>
      </c>
      <c r="B6" s="69" t="s">
        <v>110</v>
      </c>
      <c r="C6" s="69" t="s">
        <v>86</v>
      </c>
      <c r="D6" s="116" t="s">
        <v>87</v>
      </c>
      <c r="E6" s="69">
        <v>40000</v>
      </c>
      <c r="G6" s="117">
        <f t="shared" si="0"/>
        <v>36002</v>
      </c>
      <c r="H6" s="114" t="s">
        <v>9</v>
      </c>
    </row>
    <row r="7" spans="1:10" ht="13.5">
      <c r="A7" s="115">
        <v>46084</v>
      </c>
      <c r="B7" s="65" t="s">
        <v>111</v>
      </c>
      <c r="C7" s="69" t="s">
        <v>86</v>
      </c>
      <c r="D7" s="116" t="s">
        <v>87</v>
      </c>
      <c r="E7" s="117">
        <v>10000</v>
      </c>
      <c r="F7" s="177"/>
      <c r="G7" s="117">
        <f t="shared" si="0"/>
        <v>26002</v>
      </c>
      <c r="H7" s="114" t="s">
        <v>9</v>
      </c>
    </row>
    <row r="8" spans="1:10">
      <c r="A8" s="115">
        <v>46084</v>
      </c>
      <c r="B8" s="69" t="s">
        <v>112</v>
      </c>
      <c r="C8" s="69" t="s">
        <v>86</v>
      </c>
      <c r="D8" s="116" t="s">
        <v>87</v>
      </c>
      <c r="E8" s="69">
        <v>5000</v>
      </c>
      <c r="G8" s="117">
        <f t="shared" si="0"/>
        <v>21002</v>
      </c>
      <c r="H8" s="114" t="s">
        <v>9</v>
      </c>
    </row>
    <row r="9" spans="1:10" ht="15">
      <c r="A9" s="115">
        <v>46084</v>
      </c>
      <c r="B9" s="65" t="s">
        <v>113</v>
      </c>
      <c r="C9" s="60" t="s">
        <v>89</v>
      </c>
      <c r="D9" s="116" t="s">
        <v>87</v>
      </c>
      <c r="E9" s="117">
        <v>6000</v>
      </c>
      <c r="F9" s="177"/>
      <c r="G9" s="117">
        <f t="shared" si="0"/>
        <v>15002</v>
      </c>
      <c r="H9" s="114" t="s">
        <v>9</v>
      </c>
    </row>
    <row r="10" spans="1:10" ht="15">
      <c r="A10" s="115">
        <v>46084</v>
      </c>
      <c r="B10" s="69" t="s">
        <v>114</v>
      </c>
      <c r="C10" s="60" t="s">
        <v>89</v>
      </c>
      <c r="D10" s="116" t="s">
        <v>87</v>
      </c>
      <c r="E10" s="69">
        <v>15000</v>
      </c>
      <c r="G10" s="117">
        <f t="shared" si="0"/>
        <v>2</v>
      </c>
      <c r="H10" s="114" t="s">
        <v>9</v>
      </c>
    </row>
    <row r="11" spans="1:10">
      <c r="A11" s="115">
        <v>46090</v>
      </c>
      <c r="B11" s="69" t="s">
        <v>732</v>
      </c>
      <c r="C11" s="69" t="s">
        <v>733</v>
      </c>
      <c r="D11" s="116"/>
      <c r="F11" s="108">
        <v>30000</v>
      </c>
      <c r="G11" s="117">
        <f t="shared" si="0"/>
        <v>30002</v>
      </c>
      <c r="H11" s="114" t="s">
        <v>9</v>
      </c>
      <c r="I11" s="109" t="s">
        <v>192</v>
      </c>
    </row>
    <row r="12" spans="1:10" ht="13.5">
      <c r="A12" s="115">
        <v>46090</v>
      </c>
      <c r="B12" s="65" t="s">
        <v>189</v>
      </c>
      <c r="C12" s="69" t="s">
        <v>734</v>
      </c>
      <c r="D12" s="116" t="s">
        <v>191</v>
      </c>
      <c r="E12" s="69">
        <v>30000</v>
      </c>
      <c r="G12" s="117">
        <f t="shared" si="0"/>
        <v>2</v>
      </c>
      <c r="H12" s="114" t="s">
        <v>9</v>
      </c>
      <c r="I12" s="109" t="s">
        <v>192</v>
      </c>
    </row>
    <row r="13" spans="1:10">
      <c r="A13" s="115">
        <v>46084</v>
      </c>
      <c r="B13" s="69" t="s">
        <v>732</v>
      </c>
      <c r="C13" s="122" t="s">
        <v>733</v>
      </c>
      <c r="D13" s="116"/>
      <c r="F13" s="108">
        <v>50000</v>
      </c>
      <c r="G13" s="117">
        <f t="shared" si="0"/>
        <v>50002</v>
      </c>
      <c r="H13" s="114" t="s">
        <v>9</v>
      </c>
      <c r="I13" s="109" t="s">
        <v>117</v>
      </c>
    </row>
    <row r="14" spans="1:10" ht="15">
      <c r="A14" s="115">
        <v>46084</v>
      </c>
      <c r="B14" s="69" t="s">
        <v>115</v>
      </c>
      <c r="C14" s="60" t="s">
        <v>116</v>
      </c>
      <c r="D14" s="69" t="s">
        <v>87</v>
      </c>
      <c r="E14" s="69">
        <v>50000</v>
      </c>
      <c r="G14" s="117">
        <f t="shared" si="0"/>
        <v>2</v>
      </c>
      <c r="H14" s="114" t="s">
        <v>9</v>
      </c>
      <c r="I14" s="109" t="s">
        <v>117</v>
      </c>
    </row>
    <row r="15" spans="1:10" ht="15">
      <c r="A15" s="115">
        <v>46099</v>
      </c>
      <c r="B15" s="69" t="s">
        <v>732</v>
      </c>
      <c r="C15" s="69" t="s">
        <v>733</v>
      </c>
      <c r="D15" s="60"/>
      <c r="F15" s="108">
        <v>10000</v>
      </c>
      <c r="G15" s="117">
        <f t="shared" si="0"/>
        <v>10002</v>
      </c>
      <c r="H15" s="114" t="s">
        <v>9</v>
      </c>
      <c r="I15" s="109" t="s">
        <v>372</v>
      </c>
    </row>
    <row r="16" spans="1:10" ht="15">
      <c r="A16" s="115">
        <v>46099</v>
      </c>
      <c r="B16" s="69" t="s">
        <v>371</v>
      </c>
      <c r="C16" s="60" t="s">
        <v>86</v>
      </c>
      <c r="D16" s="116" t="s">
        <v>10</v>
      </c>
      <c r="E16" s="69">
        <v>5000</v>
      </c>
      <c r="G16" s="117">
        <f t="shared" si="0"/>
        <v>5002</v>
      </c>
      <c r="H16" s="114" t="s">
        <v>9</v>
      </c>
      <c r="I16" s="109" t="s">
        <v>372</v>
      </c>
    </row>
    <row r="17" spans="1:9" ht="15">
      <c r="A17" s="115">
        <v>46099</v>
      </c>
      <c r="B17" s="69" t="s">
        <v>373</v>
      </c>
      <c r="C17" s="60" t="s">
        <v>86</v>
      </c>
      <c r="D17" s="116" t="s">
        <v>10</v>
      </c>
      <c r="E17" s="69">
        <v>5000</v>
      </c>
      <c r="G17" s="117">
        <f t="shared" ref="G17:G31" si="1">+G16+F17-E17</f>
        <v>2</v>
      </c>
      <c r="H17" s="114" t="s">
        <v>9</v>
      </c>
      <c r="I17" s="109" t="s">
        <v>372</v>
      </c>
    </row>
    <row r="18" spans="1:9">
      <c r="A18" s="115">
        <v>46104</v>
      </c>
      <c r="B18" s="69" t="s">
        <v>732</v>
      </c>
      <c r="C18" s="69" t="s">
        <v>733</v>
      </c>
      <c r="D18" s="116"/>
      <c r="F18" s="108">
        <v>825000</v>
      </c>
      <c r="G18" s="117">
        <f t="shared" si="1"/>
        <v>825002</v>
      </c>
      <c r="H18" s="114" t="s">
        <v>9</v>
      </c>
      <c r="I18" s="125" t="s">
        <v>389</v>
      </c>
    </row>
    <row r="19" spans="1:9" ht="15">
      <c r="A19" s="115">
        <v>45739</v>
      </c>
      <c r="B19" s="69" t="s">
        <v>735</v>
      </c>
      <c r="C19" s="60" t="s">
        <v>736</v>
      </c>
      <c r="D19" s="116"/>
      <c r="E19" s="69">
        <v>825000</v>
      </c>
      <c r="G19" s="117">
        <f t="shared" si="1"/>
        <v>2</v>
      </c>
      <c r="H19" s="114" t="s">
        <v>9</v>
      </c>
      <c r="I19" s="125" t="s">
        <v>389</v>
      </c>
    </row>
    <row r="20" spans="1:9" ht="15">
      <c r="A20" s="115">
        <v>46104</v>
      </c>
      <c r="B20" s="69" t="s">
        <v>732</v>
      </c>
      <c r="C20" s="60" t="s">
        <v>733</v>
      </c>
      <c r="D20" s="116"/>
      <c r="F20" s="108">
        <v>8000</v>
      </c>
      <c r="G20" s="117">
        <f t="shared" si="1"/>
        <v>8002</v>
      </c>
      <c r="H20" s="114" t="s">
        <v>9</v>
      </c>
      <c r="I20" s="125" t="s">
        <v>390</v>
      </c>
    </row>
    <row r="21" spans="1:9">
      <c r="A21" s="115">
        <v>46104</v>
      </c>
      <c r="B21" s="69" t="s">
        <v>92</v>
      </c>
      <c r="C21" s="69" t="s">
        <v>86</v>
      </c>
      <c r="D21" s="116" t="s">
        <v>10</v>
      </c>
      <c r="E21" s="69">
        <v>4000</v>
      </c>
      <c r="G21" s="117">
        <f t="shared" si="1"/>
        <v>4002</v>
      </c>
      <c r="H21" s="114" t="s">
        <v>9</v>
      </c>
      <c r="I21" s="125" t="s">
        <v>390</v>
      </c>
    </row>
    <row r="22" spans="1:9" ht="15">
      <c r="A22" s="115">
        <v>46104</v>
      </c>
      <c r="B22" s="69" t="s">
        <v>391</v>
      </c>
      <c r="C22" s="60" t="s">
        <v>86</v>
      </c>
      <c r="D22" s="116" t="s">
        <v>10</v>
      </c>
      <c r="E22" s="69">
        <v>4000</v>
      </c>
      <c r="G22" s="117">
        <f t="shared" si="1"/>
        <v>2</v>
      </c>
      <c r="H22" s="114" t="s">
        <v>9</v>
      </c>
      <c r="I22" s="125" t="s">
        <v>390</v>
      </c>
    </row>
    <row r="23" spans="1:9" ht="15">
      <c r="A23" s="115">
        <v>46106</v>
      </c>
      <c r="B23" s="69" t="s">
        <v>732</v>
      </c>
      <c r="C23" s="60" t="s">
        <v>733</v>
      </c>
      <c r="D23" s="116"/>
      <c r="F23" s="108">
        <v>5500</v>
      </c>
      <c r="G23" s="117">
        <f t="shared" si="1"/>
        <v>5502</v>
      </c>
      <c r="H23" s="114" t="s">
        <v>9</v>
      </c>
      <c r="I23" s="125" t="s">
        <v>406</v>
      </c>
    </row>
    <row r="24" spans="1:9" ht="15">
      <c r="A24" s="115">
        <v>46106</v>
      </c>
      <c r="B24" s="69" t="s">
        <v>405</v>
      </c>
      <c r="C24" s="60" t="s">
        <v>86</v>
      </c>
      <c r="D24" s="116" t="s">
        <v>10</v>
      </c>
      <c r="E24" s="69">
        <v>3000</v>
      </c>
      <c r="G24" s="117">
        <f t="shared" si="1"/>
        <v>2502</v>
      </c>
      <c r="H24" s="114" t="s">
        <v>9</v>
      </c>
      <c r="I24" s="125" t="s">
        <v>406</v>
      </c>
    </row>
    <row r="25" spans="1:9" ht="15">
      <c r="A25" s="115">
        <v>46107</v>
      </c>
      <c r="B25" s="69" t="s">
        <v>461</v>
      </c>
      <c r="C25" s="60" t="s">
        <v>86</v>
      </c>
      <c r="D25" s="116" t="s">
        <v>10</v>
      </c>
      <c r="E25" s="69">
        <v>2500</v>
      </c>
      <c r="G25" s="117">
        <f t="shared" si="1"/>
        <v>2</v>
      </c>
      <c r="H25" s="114" t="s">
        <v>9</v>
      </c>
      <c r="I25" s="125" t="s">
        <v>406</v>
      </c>
    </row>
    <row r="26" spans="1:9" ht="15">
      <c r="A26" s="115">
        <v>46107</v>
      </c>
      <c r="B26" s="69" t="s">
        <v>732</v>
      </c>
      <c r="C26" s="60" t="s">
        <v>733</v>
      </c>
      <c r="D26" s="116"/>
      <c r="F26" s="108">
        <v>6000</v>
      </c>
      <c r="G26" s="117">
        <f t="shared" si="1"/>
        <v>6002</v>
      </c>
      <c r="H26" s="114" t="s">
        <v>9</v>
      </c>
      <c r="I26" s="125" t="s">
        <v>464</v>
      </c>
    </row>
    <row r="27" spans="1:9">
      <c r="A27" s="115">
        <v>46107</v>
      </c>
      <c r="B27" s="69" t="s">
        <v>462</v>
      </c>
      <c r="C27" s="69" t="s">
        <v>463</v>
      </c>
      <c r="D27" s="116" t="s">
        <v>10</v>
      </c>
      <c r="E27" s="69">
        <v>6000</v>
      </c>
      <c r="G27" s="117">
        <f t="shared" si="1"/>
        <v>2</v>
      </c>
      <c r="H27" s="114" t="s">
        <v>9</v>
      </c>
      <c r="I27" s="125" t="s">
        <v>464</v>
      </c>
    </row>
    <row r="28" spans="1:9">
      <c r="A28" s="115">
        <v>46090</v>
      </c>
      <c r="B28" s="69" t="s">
        <v>732</v>
      </c>
      <c r="C28" s="69" t="s">
        <v>733</v>
      </c>
      <c r="D28" s="116"/>
      <c r="F28" s="108">
        <v>5000</v>
      </c>
      <c r="G28" s="117">
        <f t="shared" si="1"/>
        <v>5002</v>
      </c>
      <c r="H28" s="114" t="s">
        <v>9</v>
      </c>
      <c r="I28" s="109" t="s">
        <v>194</v>
      </c>
    </row>
    <row r="29" spans="1:9" ht="15">
      <c r="A29" s="115">
        <v>46090</v>
      </c>
      <c r="B29" s="69" t="s">
        <v>193</v>
      </c>
      <c r="C29" s="60" t="s">
        <v>80</v>
      </c>
      <c r="D29" s="116" t="s">
        <v>10</v>
      </c>
      <c r="E29" s="69">
        <v>5000</v>
      </c>
      <c r="G29" s="117">
        <f t="shared" si="1"/>
        <v>2</v>
      </c>
      <c r="H29" s="114" t="s">
        <v>9</v>
      </c>
      <c r="I29" s="109" t="s">
        <v>194</v>
      </c>
    </row>
    <row r="30" spans="1:9" ht="15">
      <c r="A30" s="115">
        <v>46098</v>
      </c>
      <c r="B30" s="69" t="s">
        <v>732</v>
      </c>
      <c r="C30" s="60" t="s">
        <v>733</v>
      </c>
      <c r="D30" s="116"/>
      <c r="F30" s="145">
        <v>20000</v>
      </c>
      <c r="G30" s="117">
        <f t="shared" si="1"/>
        <v>20002</v>
      </c>
      <c r="H30" s="114" t="s">
        <v>9</v>
      </c>
      <c r="I30" s="109" t="s">
        <v>358</v>
      </c>
    </row>
    <row r="31" spans="1:9">
      <c r="A31" s="115">
        <v>46098</v>
      </c>
      <c r="B31" s="69" t="s">
        <v>357</v>
      </c>
      <c r="C31" s="69" t="s">
        <v>80</v>
      </c>
      <c r="D31" s="116" t="s">
        <v>10</v>
      </c>
      <c r="E31" s="69">
        <v>15000</v>
      </c>
      <c r="G31" s="117">
        <f t="shared" si="1"/>
        <v>5002</v>
      </c>
      <c r="H31" s="114" t="s">
        <v>9</v>
      </c>
      <c r="I31" s="109" t="s">
        <v>358</v>
      </c>
    </row>
    <row r="32" spans="1:9">
      <c r="A32" s="115"/>
      <c r="D32" s="116"/>
      <c r="G32" s="117"/>
      <c r="H32" s="114"/>
    </row>
    <row r="33" spans="1:8">
      <c r="A33" s="115"/>
      <c r="D33" s="116"/>
      <c r="G33" s="117"/>
      <c r="H33" s="114"/>
    </row>
    <row r="34" spans="1:8">
      <c r="A34" s="115"/>
      <c r="D34" s="116"/>
      <c r="G34" s="117"/>
      <c r="H34" s="114"/>
    </row>
    <row r="35" spans="1:8">
      <c r="A35" s="121"/>
      <c r="C35" s="122"/>
      <c r="D35" s="116"/>
      <c r="F35" s="177"/>
      <c r="G35" s="117"/>
      <c r="H35" s="114"/>
    </row>
    <row r="36" spans="1:8">
      <c r="A36" s="115"/>
      <c r="C36" s="73"/>
      <c r="D36" s="116"/>
      <c r="G36" s="117"/>
      <c r="H36" s="114"/>
    </row>
    <row r="37" spans="1:8">
      <c r="A37" s="121"/>
      <c r="C37" s="73"/>
      <c r="D37" s="73"/>
      <c r="G37" s="117"/>
      <c r="H37" s="114"/>
    </row>
    <row r="38" spans="1:8">
      <c r="A38" s="115"/>
      <c r="C38" s="73"/>
      <c r="D38" s="114"/>
      <c r="G38" s="117"/>
      <c r="H38" s="114"/>
    </row>
    <row r="39" spans="1:8">
      <c r="A39" s="115"/>
      <c r="D39" s="114"/>
      <c r="G39" s="117"/>
      <c r="H39" s="114"/>
    </row>
    <row r="40" spans="1:8">
      <c r="A40" s="115"/>
      <c r="D40" s="114"/>
      <c r="G40" s="117"/>
      <c r="H40" s="114"/>
    </row>
    <row r="41" spans="1:8">
      <c r="A41" s="115"/>
      <c r="D41" s="114"/>
      <c r="G41" s="117"/>
      <c r="H41" s="114"/>
    </row>
    <row r="42" spans="1:8">
      <c r="A42" s="115"/>
      <c r="D42" s="114"/>
      <c r="G42" s="117"/>
      <c r="H42" s="114"/>
    </row>
    <row r="43" spans="1:8">
      <c r="A43" s="115"/>
      <c r="D43" s="114"/>
      <c r="G43" s="117"/>
      <c r="H43" s="114"/>
    </row>
    <row r="44" spans="1:8">
      <c r="A44" s="115"/>
      <c r="D44" s="114"/>
      <c r="G44" s="117"/>
      <c r="H44" s="114"/>
    </row>
    <row r="45" spans="1:8">
      <c r="A45" s="115"/>
      <c r="D45" s="114"/>
      <c r="G45" s="117"/>
      <c r="H45" s="114"/>
    </row>
    <row r="46" spans="1:8">
      <c r="A46" s="115"/>
      <c r="D46" s="114"/>
      <c r="G46" s="117"/>
      <c r="H46" s="114"/>
    </row>
  </sheetData>
  <autoFilter ref="A1:J39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J32"/>
  <sheetViews>
    <sheetView topLeftCell="A6" workbookViewId="0">
      <selection activeCell="C16" sqref="C16"/>
    </sheetView>
  </sheetViews>
  <sheetFormatPr defaultColWidth="11" defaultRowHeight="15"/>
  <cols>
    <col min="1" max="1" width="11.140625" customWidth="1"/>
    <col min="2" max="2" width="35.28515625" customWidth="1"/>
    <col min="3" max="3" width="24" customWidth="1"/>
    <col min="4" max="4" width="16.42578125" customWidth="1"/>
    <col min="5" max="5" width="14.28515625" customWidth="1"/>
    <col min="6" max="6" width="13.85546875" customWidth="1"/>
    <col min="7" max="7" width="10.140625" customWidth="1"/>
    <col min="8" max="8" width="12.5703125" customWidth="1"/>
    <col min="9" max="9" width="7.7109375" style="126" customWidth="1"/>
    <col min="10" max="10" width="10.28515625" customWidth="1"/>
  </cols>
  <sheetData>
    <row r="1" spans="1:10" s="50" customFormat="1" ht="38.450000000000003" customHeight="1">
      <c r="A1" s="159" t="s">
        <v>737</v>
      </c>
      <c r="B1" s="160" t="s">
        <v>69</v>
      </c>
      <c r="C1" s="160" t="s">
        <v>725</v>
      </c>
      <c r="D1" s="160" t="s">
        <v>726</v>
      </c>
      <c r="E1" s="161" t="s">
        <v>727</v>
      </c>
      <c r="F1" s="161" t="s">
        <v>728</v>
      </c>
      <c r="G1" s="161" t="s">
        <v>729</v>
      </c>
      <c r="H1" s="160" t="s">
        <v>0</v>
      </c>
      <c r="I1" s="175" t="s">
        <v>75</v>
      </c>
      <c r="J1" s="141" t="s">
        <v>730</v>
      </c>
    </row>
    <row r="2" spans="1:10" ht="15.75">
      <c r="A2" s="162">
        <v>46082</v>
      </c>
      <c r="B2" s="163" t="s">
        <v>738</v>
      </c>
      <c r="C2" s="163"/>
      <c r="D2" s="163"/>
      <c r="E2" s="163"/>
      <c r="F2" s="163">
        <v>0</v>
      </c>
      <c r="G2" s="164">
        <v>86662</v>
      </c>
      <c r="H2" s="164"/>
      <c r="I2" s="176"/>
    </row>
    <row r="3" spans="1:10" s="158" customFormat="1" ht="15.75">
      <c r="A3" s="165">
        <v>46082</v>
      </c>
      <c r="B3" s="164" t="s">
        <v>79</v>
      </c>
      <c r="C3" s="164" t="s">
        <v>80</v>
      </c>
      <c r="D3" s="166" t="s">
        <v>10</v>
      </c>
      <c r="E3" s="164">
        <v>10000</v>
      </c>
      <c r="F3" s="164"/>
      <c r="G3" s="167">
        <f t="shared" ref="G3:G18" si="0">+G2+F3-E3</f>
        <v>76662</v>
      </c>
      <c r="H3" s="164" t="s">
        <v>13</v>
      </c>
      <c r="I3" s="176"/>
      <c r="J3"/>
    </row>
    <row r="4" spans="1:10" ht="15.75">
      <c r="A4" s="168">
        <v>46084</v>
      </c>
      <c r="B4" s="164" t="s">
        <v>118</v>
      </c>
      <c r="C4" s="169" t="s">
        <v>739</v>
      </c>
      <c r="D4" s="164" t="s">
        <v>87</v>
      </c>
      <c r="E4" s="167">
        <v>5000</v>
      </c>
      <c r="F4" s="167"/>
      <c r="G4" s="167">
        <f t="shared" si="0"/>
        <v>71662</v>
      </c>
      <c r="H4" s="164" t="s">
        <v>740</v>
      </c>
      <c r="I4" s="164"/>
    </row>
    <row r="5" spans="1:10" s="158" customFormat="1" ht="15.75">
      <c r="A5" s="168">
        <v>46084</v>
      </c>
      <c r="B5" s="164" t="s">
        <v>113</v>
      </c>
      <c r="C5" s="164" t="s">
        <v>89</v>
      </c>
      <c r="D5" s="164" t="s">
        <v>87</v>
      </c>
      <c r="E5" s="167">
        <v>6000</v>
      </c>
      <c r="F5" s="167"/>
      <c r="G5" s="167">
        <f t="shared" si="0"/>
        <v>65662</v>
      </c>
      <c r="H5" s="164" t="s">
        <v>740</v>
      </c>
      <c r="I5" s="164"/>
      <c r="J5"/>
    </row>
    <row r="6" spans="1:10" ht="15.75">
      <c r="A6" s="168">
        <v>46084</v>
      </c>
      <c r="B6" s="164" t="s">
        <v>119</v>
      </c>
      <c r="C6" s="164" t="s">
        <v>89</v>
      </c>
      <c r="D6" s="164" t="s">
        <v>87</v>
      </c>
      <c r="E6" s="167">
        <v>30000</v>
      </c>
      <c r="F6" s="167"/>
      <c r="G6" s="167">
        <f t="shared" si="0"/>
        <v>35662</v>
      </c>
      <c r="H6" s="164" t="s">
        <v>740</v>
      </c>
      <c r="I6" s="164"/>
    </row>
    <row r="7" spans="1:10" ht="15.75">
      <c r="A7" s="168">
        <v>46084</v>
      </c>
      <c r="B7" s="164" t="s">
        <v>120</v>
      </c>
      <c r="C7" s="164" t="s">
        <v>89</v>
      </c>
      <c r="D7" s="164" t="s">
        <v>87</v>
      </c>
      <c r="E7" s="167">
        <v>5000</v>
      </c>
      <c r="F7" s="167"/>
      <c r="G7" s="167">
        <f t="shared" si="0"/>
        <v>30662</v>
      </c>
      <c r="H7" s="164" t="s">
        <v>740</v>
      </c>
      <c r="I7" s="164"/>
    </row>
    <row r="8" spans="1:10" ht="15.75">
      <c r="A8" s="168">
        <v>46084</v>
      </c>
      <c r="B8" s="164" t="s">
        <v>121</v>
      </c>
      <c r="C8" s="164" t="s">
        <v>739</v>
      </c>
      <c r="D8" s="164" t="s">
        <v>87</v>
      </c>
      <c r="E8" s="167">
        <v>11000</v>
      </c>
      <c r="F8" s="167"/>
      <c r="G8" s="167">
        <f t="shared" si="0"/>
        <v>19662</v>
      </c>
      <c r="H8" s="164" t="s">
        <v>740</v>
      </c>
      <c r="I8" s="164"/>
    </row>
    <row r="9" spans="1:10" ht="15.75">
      <c r="A9" s="168">
        <v>46084</v>
      </c>
      <c r="B9" s="164" t="s">
        <v>122</v>
      </c>
      <c r="C9" s="164" t="s">
        <v>739</v>
      </c>
      <c r="D9" s="164" t="s">
        <v>87</v>
      </c>
      <c r="E9" s="167">
        <v>10000</v>
      </c>
      <c r="F9" s="167"/>
      <c r="G9" s="167">
        <f t="shared" si="0"/>
        <v>9662</v>
      </c>
      <c r="H9" s="164" t="s">
        <v>740</v>
      </c>
      <c r="I9" s="164"/>
    </row>
    <row r="10" spans="1:10" ht="15.75">
      <c r="A10" s="168">
        <v>46084</v>
      </c>
      <c r="B10" s="164" t="s">
        <v>121</v>
      </c>
      <c r="C10" s="164" t="s">
        <v>739</v>
      </c>
      <c r="D10" s="164" t="s">
        <v>87</v>
      </c>
      <c r="E10" s="167">
        <v>10000</v>
      </c>
      <c r="F10" s="167"/>
      <c r="G10" s="167">
        <f t="shared" si="0"/>
        <v>-338</v>
      </c>
      <c r="H10" s="164" t="s">
        <v>740</v>
      </c>
      <c r="I10" s="164"/>
    </row>
    <row r="11" spans="1:10" ht="15.75">
      <c r="A11" s="165">
        <v>46090</v>
      </c>
      <c r="B11" s="164" t="s">
        <v>732</v>
      </c>
      <c r="C11" s="164" t="s">
        <v>733</v>
      </c>
      <c r="D11" s="166"/>
      <c r="E11" s="164"/>
      <c r="F11" s="164">
        <v>10000</v>
      </c>
      <c r="G11" s="167">
        <f t="shared" si="0"/>
        <v>9662</v>
      </c>
      <c r="H11" s="164" t="s">
        <v>13</v>
      </c>
      <c r="I11" s="176" t="s">
        <v>194</v>
      </c>
    </row>
    <row r="12" spans="1:10" ht="15.75">
      <c r="A12" s="165">
        <v>46090</v>
      </c>
      <c r="B12" s="164" t="s">
        <v>193</v>
      </c>
      <c r="C12" s="170" t="s">
        <v>80</v>
      </c>
      <c r="D12" s="166" t="s">
        <v>14</v>
      </c>
      <c r="E12" s="164">
        <v>10000</v>
      </c>
      <c r="F12" s="164"/>
      <c r="G12" s="167">
        <f t="shared" si="0"/>
        <v>-338</v>
      </c>
      <c r="H12" s="164" t="s">
        <v>13</v>
      </c>
      <c r="I12" s="176" t="s">
        <v>194</v>
      </c>
    </row>
    <row r="13" spans="1:10" ht="15.75">
      <c r="A13" s="165">
        <v>46098</v>
      </c>
      <c r="B13" s="164" t="s">
        <v>732</v>
      </c>
      <c r="C13" s="170" t="s">
        <v>733</v>
      </c>
      <c r="D13" s="166"/>
      <c r="E13" s="164"/>
      <c r="F13" s="164">
        <v>32500</v>
      </c>
      <c r="G13" s="167">
        <f t="shared" si="0"/>
        <v>32162</v>
      </c>
      <c r="H13" s="164" t="s">
        <v>13</v>
      </c>
      <c r="I13" s="176" t="s">
        <v>358</v>
      </c>
    </row>
    <row r="14" spans="1:10" ht="15.75">
      <c r="A14" s="165">
        <v>46098</v>
      </c>
      <c r="B14" s="164" t="s">
        <v>357</v>
      </c>
      <c r="C14" s="164" t="s">
        <v>80</v>
      </c>
      <c r="D14" s="166" t="s">
        <v>14</v>
      </c>
      <c r="E14" s="164">
        <v>22500</v>
      </c>
      <c r="F14" s="164"/>
      <c r="G14" s="167">
        <f t="shared" si="0"/>
        <v>9662</v>
      </c>
      <c r="H14" s="164" t="s">
        <v>13</v>
      </c>
      <c r="I14" s="176" t="s">
        <v>358</v>
      </c>
    </row>
    <row r="15" spans="1:10" ht="15.75">
      <c r="A15" s="168">
        <v>46128</v>
      </c>
      <c r="B15" s="164" t="s">
        <v>741</v>
      </c>
      <c r="C15" s="164" t="s">
        <v>733</v>
      </c>
      <c r="D15" s="164"/>
      <c r="E15" s="167"/>
      <c r="F15" s="167">
        <v>50000</v>
      </c>
      <c r="G15" s="167">
        <f t="shared" si="0"/>
        <v>59662</v>
      </c>
      <c r="H15" s="164" t="s">
        <v>740</v>
      </c>
      <c r="I15" s="164" t="s">
        <v>117</v>
      </c>
    </row>
    <row r="16" spans="1:10" ht="15.75">
      <c r="A16" s="168">
        <v>46128</v>
      </c>
      <c r="B16" s="168" t="s">
        <v>356</v>
      </c>
      <c r="C16" s="164" t="s">
        <v>116</v>
      </c>
      <c r="D16" s="164" t="s">
        <v>87</v>
      </c>
      <c r="E16" s="167">
        <v>50000</v>
      </c>
      <c r="F16" s="167"/>
      <c r="G16" s="167">
        <f t="shared" si="0"/>
        <v>9662</v>
      </c>
      <c r="H16" s="164" t="s">
        <v>740</v>
      </c>
      <c r="I16" s="164" t="s">
        <v>117</v>
      </c>
    </row>
    <row r="17" spans="1:9" ht="15.75">
      <c r="A17" s="168">
        <v>46130</v>
      </c>
      <c r="B17" s="164" t="s">
        <v>741</v>
      </c>
      <c r="C17" s="164" t="s">
        <v>733</v>
      </c>
      <c r="D17" s="164"/>
      <c r="E17" s="167"/>
      <c r="F17" s="167">
        <v>6000</v>
      </c>
      <c r="G17" s="167">
        <f t="shared" si="0"/>
        <v>15662</v>
      </c>
      <c r="H17" s="164" t="s">
        <v>740</v>
      </c>
      <c r="I17" s="164" t="s">
        <v>379</v>
      </c>
    </row>
    <row r="18" spans="1:9" ht="15.75">
      <c r="A18" s="168">
        <v>46130</v>
      </c>
      <c r="B18" s="168" t="s">
        <v>378</v>
      </c>
      <c r="C18" s="164" t="s">
        <v>236</v>
      </c>
      <c r="D18" s="164" t="s">
        <v>10</v>
      </c>
      <c r="E18" s="167">
        <v>6000</v>
      </c>
      <c r="F18" s="167"/>
      <c r="G18" s="167">
        <f t="shared" si="0"/>
        <v>9662</v>
      </c>
      <c r="H18" s="164" t="s">
        <v>740</v>
      </c>
      <c r="I18" s="164" t="s">
        <v>379</v>
      </c>
    </row>
    <row r="19" spans="1:9" ht="15.75">
      <c r="A19" s="168"/>
      <c r="B19" s="164"/>
      <c r="C19" s="164"/>
      <c r="D19" s="171"/>
      <c r="E19" s="164"/>
      <c r="F19" s="164"/>
      <c r="G19" s="1"/>
    </row>
    <row r="20" spans="1:9" ht="15.75">
      <c r="A20" s="168"/>
      <c r="B20" s="164"/>
      <c r="C20" s="164"/>
      <c r="D20" s="171"/>
      <c r="E20" s="164"/>
      <c r="F20" s="164"/>
      <c r="G20" s="1"/>
    </row>
    <row r="21" spans="1:9" ht="15.75">
      <c r="A21" s="168"/>
      <c r="B21" s="164"/>
      <c r="C21" s="164"/>
      <c r="D21" s="171"/>
      <c r="E21" s="164"/>
      <c r="F21" s="164"/>
      <c r="G21" s="1"/>
    </row>
    <row r="22" spans="1:9" ht="15.75">
      <c r="A22" s="168"/>
      <c r="B22" s="164"/>
      <c r="C22" s="164"/>
      <c r="D22" s="171"/>
      <c r="E22" s="164"/>
      <c r="F22" s="164"/>
      <c r="G22" s="1"/>
    </row>
    <row r="23" spans="1:9" ht="15.75">
      <c r="A23" s="168"/>
      <c r="B23" s="164"/>
      <c r="C23" s="164"/>
      <c r="D23" s="171"/>
      <c r="E23" s="164"/>
      <c r="F23" s="164"/>
      <c r="G23" s="1"/>
    </row>
    <row r="24" spans="1:9" ht="15.75">
      <c r="A24" s="168"/>
      <c r="B24" s="164"/>
      <c r="C24" s="164"/>
      <c r="D24" s="171"/>
      <c r="E24" s="164"/>
      <c r="F24" s="164"/>
      <c r="G24" s="1"/>
    </row>
    <row r="25" spans="1:9" ht="15.75">
      <c r="A25" s="168"/>
      <c r="B25" s="164"/>
      <c r="C25" s="164"/>
      <c r="D25" s="171"/>
      <c r="E25" s="164"/>
      <c r="F25" s="164"/>
      <c r="G25" s="1"/>
    </row>
    <row r="26" spans="1:9" ht="15.75">
      <c r="A26" s="168"/>
      <c r="B26" s="164"/>
      <c r="C26" s="164"/>
      <c r="D26" s="171"/>
      <c r="E26" s="164"/>
      <c r="F26" s="164"/>
      <c r="G26" s="1"/>
    </row>
    <row r="27" spans="1:9" ht="15.75">
      <c r="A27" s="168"/>
      <c r="B27" s="164"/>
      <c r="C27" s="164"/>
      <c r="D27" s="171"/>
      <c r="E27" s="164"/>
      <c r="F27" s="164"/>
      <c r="G27" s="1"/>
    </row>
    <row r="28" spans="1:9" ht="15.75">
      <c r="A28" s="168"/>
      <c r="B28" s="164"/>
      <c r="C28" s="164"/>
      <c r="D28" s="171"/>
      <c r="E28" s="164"/>
      <c r="F28" s="164"/>
      <c r="G28" s="1"/>
    </row>
    <row r="29" spans="1:9" ht="15.75">
      <c r="A29" s="168"/>
      <c r="B29" s="164"/>
      <c r="C29" s="164"/>
      <c r="D29" s="171"/>
      <c r="E29" s="164"/>
      <c r="F29" s="164"/>
      <c r="G29" s="1"/>
    </row>
    <row r="30" spans="1:9" ht="15.75">
      <c r="A30" s="168"/>
      <c r="B30" s="164"/>
      <c r="C30" s="164"/>
      <c r="D30" s="171"/>
      <c r="E30" s="164"/>
      <c r="F30" s="164"/>
      <c r="G30" s="1"/>
    </row>
    <row r="31" spans="1:9">
      <c r="A31" s="172"/>
      <c r="B31" s="173"/>
      <c r="C31" s="173"/>
      <c r="D31" s="174"/>
      <c r="G31" s="1"/>
    </row>
    <row r="32" spans="1:9" ht="15.75">
      <c r="A32" s="172"/>
      <c r="B32" s="173"/>
      <c r="C32" s="173"/>
      <c r="D32" s="174"/>
      <c r="E32" s="164"/>
      <c r="G32" s="1"/>
      <c r="I32" s="126" t="s">
        <v>742</v>
      </c>
    </row>
  </sheetData>
  <autoFilter ref="A1:J32" xr:uid="{00000000-0009-0000-0000-00000E000000}"/>
  <sortState xmlns:xlrd2="http://schemas.microsoft.com/office/spreadsheetml/2017/richdata2" ref="A2:J20">
    <sortCondition ref="A2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J171"/>
  <sheetViews>
    <sheetView topLeftCell="A48" workbookViewId="0">
      <selection activeCell="D8" sqref="D8"/>
    </sheetView>
  </sheetViews>
  <sheetFormatPr defaultColWidth="10" defaultRowHeight="15"/>
  <cols>
    <col min="1" max="1" width="18.5703125" style="80" customWidth="1"/>
    <col min="2" max="2" width="30.42578125" style="74" customWidth="1"/>
    <col min="3" max="4" width="19.5703125" style="74" customWidth="1"/>
    <col min="5" max="5" width="19.5703125" style="72" customWidth="1"/>
    <col min="6" max="6" width="15.28515625" style="72" customWidth="1"/>
    <col min="7" max="7" width="19.5703125" style="72" customWidth="1"/>
    <col min="8" max="8" width="19.5703125" style="74" customWidth="1"/>
    <col min="9" max="9" width="19.5703125" style="90" customWidth="1"/>
    <col min="10" max="10" width="34.5703125" style="74" customWidth="1"/>
    <col min="11" max="16384" width="10" style="74"/>
  </cols>
  <sheetData>
    <row r="1" spans="1:10" s="132" customFormat="1" ht="30">
      <c r="A1" s="127" t="s">
        <v>68</v>
      </c>
      <c r="B1" s="128" t="s">
        <v>69</v>
      </c>
      <c r="C1" s="128" t="s">
        <v>743</v>
      </c>
      <c r="D1" s="128" t="s">
        <v>71</v>
      </c>
      <c r="E1" s="156" t="s">
        <v>727</v>
      </c>
      <c r="F1" s="129" t="s">
        <v>728</v>
      </c>
      <c r="G1" s="129" t="s">
        <v>729</v>
      </c>
      <c r="H1" s="128" t="s">
        <v>0</v>
      </c>
      <c r="I1" s="130" t="s">
        <v>75</v>
      </c>
      <c r="J1" s="131" t="s">
        <v>730</v>
      </c>
    </row>
    <row r="2" spans="1:10">
      <c r="A2" s="157">
        <v>46082</v>
      </c>
      <c r="B2" s="74" t="s">
        <v>602</v>
      </c>
      <c r="G2" s="72">
        <v>72200</v>
      </c>
      <c r="H2" s="74" t="s">
        <v>11</v>
      </c>
    </row>
    <row r="3" spans="1:10">
      <c r="A3" s="68">
        <v>46082</v>
      </c>
      <c r="B3" s="69" t="s">
        <v>79</v>
      </c>
      <c r="C3" s="69" t="s">
        <v>80</v>
      </c>
      <c r="D3" s="69" t="s">
        <v>84</v>
      </c>
      <c r="E3" s="116">
        <v>5000</v>
      </c>
      <c r="F3" s="69"/>
      <c r="G3" s="72">
        <f>+G2+F3-E3</f>
        <v>67200</v>
      </c>
      <c r="H3" s="74" t="s">
        <v>11</v>
      </c>
    </row>
    <row r="4" spans="1:10">
      <c r="A4" s="71">
        <v>46083</v>
      </c>
      <c r="B4" s="74" t="s">
        <v>85</v>
      </c>
      <c r="C4" s="74" t="s">
        <v>86</v>
      </c>
      <c r="D4" s="74" t="s">
        <v>87</v>
      </c>
      <c r="E4" s="72">
        <v>6000</v>
      </c>
      <c r="G4" s="72">
        <f t="shared" ref="G4:G35" si="0">+G3+F4-E4</f>
        <v>61200</v>
      </c>
      <c r="H4" s="74" t="s">
        <v>11</v>
      </c>
    </row>
    <row r="5" spans="1:10">
      <c r="A5" s="71">
        <v>46083</v>
      </c>
      <c r="B5" s="74" t="s">
        <v>88</v>
      </c>
      <c r="C5" s="74" t="s">
        <v>89</v>
      </c>
      <c r="D5" s="74" t="s">
        <v>87</v>
      </c>
      <c r="E5" s="72">
        <v>6000</v>
      </c>
      <c r="G5" s="72">
        <f t="shared" si="0"/>
        <v>55200</v>
      </c>
      <c r="H5" s="74" t="s">
        <v>11</v>
      </c>
    </row>
    <row r="6" spans="1:10">
      <c r="A6" s="71">
        <v>46083</v>
      </c>
      <c r="B6" s="74" t="s">
        <v>90</v>
      </c>
      <c r="C6" s="74" t="s">
        <v>89</v>
      </c>
      <c r="D6" s="74" t="s">
        <v>87</v>
      </c>
      <c r="E6" s="72">
        <v>30000</v>
      </c>
      <c r="G6" s="72">
        <f t="shared" si="0"/>
        <v>25200</v>
      </c>
      <c r="H6" s="74" t="s">
        <v>11</v>
      </c>
    </row>
    <row r="7" spans="1:10">
      <c r="A7" s="71">
        <v>46083</v>
      </c>
      <c r="B7" s="74" t="s">
        <v>91</v>
      </c>
      <c r="C7" s="74" t="s">
        <v>89</v>
      </c>
      <c r="D7" s="74" t="s">
        <v>87</v>
      </c>
      <c r="E7" s="72">
        <v>6000</v>
      </c>
      <c r="G7" s="72">
        <f t="shared" si="0"/>
        <v>19200</v>
      </c>
      <c r="H7" s="74" t="s">
        <v>11</v>
      </c>
    </row>
    <row r="8" spans="1:10">
      <c r="A8" s="71">
        <v>46084</v>
      </c>
      <c r="B8" s="74" t="s">
        <v>123</v>
      </c>
      <c r="C8" s="74" t="s">
        <v>86</v>
      </c>
      <c r="D8" s="74" t="s">
        <v>87</v>
      </c>
      <c r="E8" s="72">
        <v>5000</v>
      </c>
      <c r="G8" s="72">
        <f t="shared" si="0"/>
        <v>14200</v>
      </c>
      <c r="H8" s="74" t="s">
        <v>11</v>
      </c>
    </row>
    <row r="9" spans="1:10">
      <c r="A9" s="71">
        <v>46085</v>
      </c>
      <c r="B9" s="74" t="s">
        <v>732</v>
      </c>
      <c r="C9" s="74" t="s">
        <v>733</v>
      </c>
      <c r="F9" s="72">
        <v>50000</v>
      </c>
      <c r="G9" s="72">
        <f t="shared" si="0"/>
        <v>64200</v>
      </c>
      <c r="H9" s="74" t="s">
        <v>11</v>
      </c>
      <c r="I9" s="90" t="s">
        <v>168</v>
      </c>
    </row>
    <row r="10" spans="1:10">
      <c r="A10" s="71">
        <v>46086</v>
      </c>
      <c r="B10" s="74" t="s">
        <v>167</v>
      </c>
      <c r="C10" s="74" t="s">
        <v>86</v>
      </c>
      <c r="D10" s="74" t="s">
        <v>87</v>
      </c>
      <c r="E10" s="72">
        <v>8000</v>
      </c>
      <c r="G10" s="72">
        <f t="shared" si="0"/>
        <v>56200</v>
      </c>
      <c r="H10" s="74" t="s">
        <v>11</v>
      </c>
      <c r="I10" s="90" t="s">
        <v>168</v>
      </c>
    </row>
    <row r="11" spans="1:10">
      <c r="A11" s="71">
        <v>46086</v>
      </c>
      <c r="B11" s="74" t="s">
        <v>169</v>
      </c>
      <c r="C11" s="74" t="s">
        <v>164</v>
      </c>
      <c r="D11" s="74" t="s">
        <v>87</v>
      </c>
      <c r="E11" s="72">
        <v>5000</v>
      </c>
      <c r="G11" s="72">
        <f t="shared" si="0"/>
        <v>51200</v>
      </c>
      <c r="H11" s="74" t="s">
        <v>11</v>
      </c>
      <c r="I11" s="90" t="s">
        <v>168</v>
      </c>
    </row>
    <row r="12" spans="1:10">
      <c r="A12" s="71">
        <v>46086</v>
      </c>
      <c r="B12" s="74" t="s">
        <v>170</v>
      </c>
      <c r="C12" s="74" t="s">
        <v>86</v>
      </c>
      <c r="D12" s="74" t="s">
        <v>87</v>
      </c>
      <c r="E12" s="72">
        <v>10000</v>
      </c>
      <c r="G12" s="72">
        <f t="shared" si="0"/>
        <v>41200</v>
      </c>
      <c r="H12" s="74" t="s">
        <v>11</v>
      </c>
      <c r="I12" s="90" t="s">
        <v>168</v>
      </c>
    </row>
    <row r="13" spans="1:10">
      <c r="A13" s="71">
        <v>46086</v>
      </c>
      <c r="B13" s="74" t="s">
        <v>171</v>
      </c>
      <c r="C13" s="74" t="s">
        <v>86</v>
      </c>
      <c r="D13" s="74" t="s">
        <v>87</v>
      </c>
      <c r="E13" s="72">
        <v>8000</v>
      </c>
      <c r="G13" s="72">
        <f t="shared" si="0"/>
        <v>33200</v>
      </c>
      <c r="H13" s="74" t="s">
        <v>11</v>
      </c>
      <c r="I13" s="90" t="s">
        <v>168</v>
      </c>
    </row>
    <row r="14" spans="1:10">
      <c r="A14" s="71">
        <v>46087</v>
      </c>
      <c r="B14" s="74" t="s">
        <v>177</v>
      </c>
      <c r="C14" s="74" t="s">
        <v>86</v>
      </c>
      <c r="D14" s="74" t="s">
        <v>87</v>
      </c>
      <c r="E14" s="72">
        <v>8000</v>
      </c>
      <c r="G14" s="72">
        <f t="shared" si="0"/>
        <v>25200</v>
      </c>
      <c r="H14" s="74" t="s">
        <v>11</v>
      </c>
      <c r="I14" s="90" t="s">
        <v>168</v>
      </c>
    </row>
    <row r="15" spans="1:10">
      <c r="A15" s="71">
        <v>46087</v>
      </c>
      <c r="B15" s="74" t="s">
        <v>178</v>
      </c>
      <c r="C15" s="74" t="s">
        <v>164</v>
      </c>
      <c r="D15" s="74" t="s">
        <v>87</v>
      </c>
      <c r="E15" s="72">
        <v>5000</v>
      </c>
      <c r="G15" s="72">
        <f t="shared" si="0"/>
        <v>20200</v>
      </c>
      <c r="H15" s="74" t="s">
        <v>11</v>
      </c>
      <c r="I15" s="90" t="s">
        <v>168</v>
      </c>
    </row>
    <row r="16" spans="1:10">
      <c r="A16" s="71">
        <v>46087</v>
      </c>
      <c r="B16" s="74" t="s">
        <v>179</v>
      </c>
      <c r="C16" s="74" t="s">
        <v>164</v>
      </c>
      <c r="D16" s="74" t="s">
        <v>87</v>
      </c>
      <c r="E16" s="72">
        <v>3000</v>
      </c>
      <c r="G16" s="72">
        <f t="shared" si="0"/>
        <v>17200</v>
      </c>
      <c r="H16" s="74" t="s">
        <v>11</v>
      </c>
      <c r="I16" s="90" t="s">
        <v>168</v>
      </c>
    </row>
    <row r="17" spans="1:9">
      <c r="A17" s="71">
        <v>46087</v>
      </c>
      <c r="B17" s="74" t="s">
        <v>180</v>
      </c>
      <c r="C17" s="74" t="s">
        <v>86</v>
      </c>
      <c r="D17" s="74" t="s">
        <v>87</v>
      </c>
      <c r="E17" s="72">
        <v>3000</v>
      </c>
      <c r="F17" s="74"/>
      <c r="G17" s="72">
        <f t="shared" si="0"/>
        <v>14200</v>
      </c>
      <c r="H17" s="74" t="s">
        <v>11</v>
      </c>
      <c r="I17" s="90" t="s">
        <v>168</v>
      </c>
    </row>
    <row r="18" spans="1:9">
      <c r="A18" s="71">
        <v>46087</v>
      </c>
      <c r="B18" s="74" t="s">
        <v>181</v>
      </c>
      <c r="C18" s="74" t="s">
        <v>86</v>
      </c>
      <c r="D18" s="74" t="s">
        <v>87</v>
      </c>
      <c r="E18" s="72">
        <v>8000</v>
      </c>
      <c r="G18" s="72">
        <f t="shared" si="0"/>
        <v>6200</v>
      </c>
      <c r="H18" s="74" t="s">
        <v>11</v>
      </c>
      <c r="I18" s="90" t="s">
        <v>168</v>
      </c>
    </row>
    <row r="19" spans="1:9">
      <c r="A19" s="68">
        <v>46090</v>
      </c>
      <c r="B19" s="69" t="s">
        <v>732</v>
      </c>
      <c r="C19" s="69" t="s">
        <v>733</v>
      </c>
      <c r="D19" s="69"/>
      <c r="E19" s="116"/>
      <c r="F19" s="69">
        <v>5000</v>
      </c>
      <c r="G19" s="72">
        <f t="shared" si="0"/>
        <v>11200</v>
      </c>
      <c r="H19" s="74" t="s">
        <v>11</v>
      </c>
      <c r="I19" s="109" t="s">
        <v>194</v>
      </c>
    </row>
    <row r="20" spans="1:9">
      <c r="A20" s="68">
        <v>46090</v>
      </c>
      <c r="B20" s="69" t="s">
        <v>193</v>
      </c>
      <c r="C20" s="60" t="s">
        <v>80</v>
      </c>
      <c r="D20" s="60" t="s">
        <v>84</v>
      </c>
      <c r="E20" s="116">
        <v>5000</v>
      </c>
      <c r="F20" s="69"/>
      <c r="G20" s="72">
        <f t="shared" si="0"/>
        <v>6200</v>
      </c>
      <c r="H20" s="74" t="s">
        <v>11</v>
      </c>
      <c r="I20" s="109" t="s">
        <v>194</v>
      </c>
    </row>
    <row r="21" spans="1:9">
      <c r="A21" s="68">
        <v>46098</v>
      </c>
      <c r="B21" s="69" t="s">
        <v>732</v>
      </c>
      <c r="C21" s="60" t="s">
        <v>733</v>
      </c>
      <c r="D21" s="60"/>
      <c r="E21" s="116"/>
      <c r="F21" s="69">
        <v>20000</v>
      </c>
      <c r="G21" s="72">
        <f t="shared" si="0"/>
        <v>26200</v>
      </c>
      <c r="H21" s="74" t="s">
        <v>11</v>
      </c>
      <c r="I21" s="109" t="s">
        <v>358</v>
      </c>
    </row>
    <row r="22" spans="1:9">
      <c r="A22" s="68">
        <v>46098</v>
      </c>
      <c r="B22" s="69" t="s">
        <v>357</v>
      </c>
      <c r="C22" s="69" t="s">
        <v>80</v>
      </c>
      <c r="D22" s="69" t="s">
        <v>84</v>
      </c>
      <c r="E22" s="116">
        <v>15000</v>
      </c>
      <c r="F22" s="69"/>
      <c r="G22" s="72">
        <f t="shared" si="0"/>
        <v>11200</v>
      </c>
      <c r="H22" s="74" t="s">
        <v>11</v>
      </c>
      <c r="I22" s="109" t="s">
        <v>358</v>
      </c>
    </row>
    <row r="23" spans="1:9">
      <c r="A23" s="68">
        <v>46098</v>
      </c>
      <c r="B23" s="69" t="s">
        <v>732</v>
      </c>
      <c r="C23" s="74" t="s">
        <v>733</v>
      </c>
      <c r="F23" s="72">
        <v>100000</v>
      </c>
      <c r="G23" s="72">
        <f t="shared" si="0"/>
        <v>111200</v>
      </c>
      <c r="H23" s="74" t="s">
        <v>11</v>
      </c>
      <c r="I23" s="90" t="s">
        <v>117</v>
      </c>
    </row>
    <row r="24" spans="1:9">
      <c r="A24" s="68">
        <v>46098</v>
      </c>
      <c r="B24" s="74" t="s">
        <v>359</v>
      </c>
      <c r="C24" s="74" t="s">
        <v>116</v>
      </c>
      <c r="D24" s="74" t="s">
        <v>87</v>
      </c>
      <c r="E24" s="72">
        <v>100000</v>
      </c>
      <c r="G24" s="72">
        <f t="shared" si="0"/>
        <v>11200</v>
      </c>
      <c r="H24" s="74" t="s">
        <v>11</v>
      </c>
      <c r="I24" s="90" t="s">
        <v>117</v>
      </c>
    </row>
    <row r="25" spans="1:9">
      <c r="A25" s="71">
        <v>46100</v>
      </c>
      <c r="B25" s="74" t="s">
        <v>732</v>
      </c>
      <c r="C25" s="74" t="s">
        <v>733</v>
      </c>
      <c r="F25" s="72">
        <v>17000</v>
      </c>
      <c r="G25" s="72">
        <f t="shared" si="0"/>
        <v>28200</v>
      </c>
      <c r="H25" s="74" t="s">
        <v>11</v>
      </c>
      <c r="I25" s="90" t="s">
        <v>382</v>
      </c>
    </row>
    <row r="26" spans="1:9">
      <c r="A26" s="71">
        <v>46100</v>
      </c>
      <c r="B26" s="74" t="s">
        <v>380</v>
      </c>
      <c r="C26" s="74" t="s">
        <v>744</v>
      </c>
      <c r="D26" s="74" t="s">
        <v>10</v>
      </c>
      <c r="E26" s="72">
        <v>17000</v>
      </c>
      <c r="G26" s="72">
        <f t="shared" si="0"/>
        <v>11200</v>
      </c>
      <c r="H26" s="74" t="s">
        <v>11</v>
      </c>
      <c r="I26" s="90" t="s">
        <v>382</v>
      </c>
    </row>
    <row r="27" spans="1:9">
      <c r="A27" s="71">
        <v>46104</v>
      </c>
      <c r="B27" s="74" t="s">
        <v>732</v>
      </c>
      <c r="C27" s="74" t="s">
        <v>733</v>
      </c>
      <c r="F27" s="72">
        <v>125000</v>
      </c>
      <c r="G27" s="72">
        <f t="shared" si="0"/>
        <v>136200</v>
      </c>
      <c r="H27" s="74" t="s">
        <v>11</v>
      </c>
      <c r="I27" s="90" t="s">
        <v>408</v>
      </c>
    </row>
    <row r="28" spans="1:9">
      <c r="A28" s="71">
        <v>46106</v>
      </c>
      <c r="B28" s="74" t="s">
        <v>407</v>
      </c>
      <c r="C28" s="74" t="s">
        <v>86</v>
      </c>
      <c r="D28" s="74" t="s">
        <v>84</v>
      </c>
      <c r="E28" s="72">
        <v>3000</v>
      </c>
      <c r="G28" s="72">
        <f t="shared" si="0"/>
        <v>133200</v>
      </c>
      <c r="H28" s="74" t="s">
        <v>11</v>
      </c>
      <c r="I28" s="90" t="s">
        <v>408</v>
      </c>
    </row>
    <row r="29" spans="1:9">
      <c r="A29" s="71">
        <v>46106</v>
      </c>
      <c r="B29" s="74" t="s">
        <v>409</v>
      </c>
      <c r="C29" s="74" t="s">
        <v>745</v>
      </c>
      <c r="D29" s="74" t="s">
        <v>84</v>
      </c>
      <c r="E29" s="72">
        <v>4000</v>
      </c>
      <c r="G29" s="72">
        <f t="shared" si="0"/>
        <v>129200</v>
      </c>
      <c r="H29" s="74" t="s">
        <v>11</v>
      </c>
      <c r="I29" s="90" t="s">
        <v>408</v>
      </c>
    </row>
    <row r="30" spans="1:9" ht="15" customHeight="1">
      <c r="A30" s="71">
        <v>46106</v>
      </c>
      <c r="B30" s="74" t="s">
        <v>410</v>
      </c>
      <c r="C30" s="74" t="s">
        <v>86</v>
      </c>
      <c r="D30" s="74" t="s">
        <v>84</v>
      </c>
      <c r="E30" s="72">
        <v>2000</v>
      </c>
      <c r="G30" s="72">
        <f t="shared" si="0"/>
        <v>127200</v>
      </c>
      <c r="H30" s="74" t="s">
        <v>11</v>
      </c>
      <c r="I30" s="90" t="s">
        <v>408</v>
      </c>
    </row>
    <row r="31" spans="1:9">
      <c r="A31" s="71">
        <v>46106</v>
      </c>
      <c r="B31" s="74" t="s">
        <v>411</v>
      </c>
      <c r="C31" s="74" t="s">
        <v>89</v>
      </c>
      <c r="D31" s="74" t="s">
        <v>84</v>
      </c>
      <c r="E31" s="72">
        <v>13000</v>
      </c>
      <c r="G31" s="72">
        <f t="shared" si="0"/>
        <v>114200</v>
      </c>
      <c r="H31" s="74" t="s">
        <v>11</v>
      </c>
      <c r="I31" s="90" t="s">
        <v>408</v>
      </c>
    </row>
    <row r="32" spans="1:9">
      <c r="A32" s="71">
        <v>46106</v>
      </c>
      <c r="B32" s="74" t="s">
        <v>412</v>
      </c>
      <c r="C32" s="74" t="s">
        <v>89</v>
      </c>
      <c r="D32" s="74" t="s">
        <v>84</v>
      </c>
      <c r="E32" s="72">
        <v>5000</v>
      </c>
      <c r="G32" s="72">
        <f t="shared" si="0"/>
        <v>109200</v>
      </c>
      <c r="H32" s="74" t="s">
        <v>11</v>
      </c>
      <c r="I32" s="90" t="s">
        <v>408</v>
      </c>
    </row>
    <row r="33" spans="1:9">
      <c r="A33" s="71">
        <v>46106</v>
      </c>
      <c r="B33" s="74" t="s">
        <v>413</v>
      </c>
      <c r="C33" s="74" t="s">
        <v>86</v>
      </c>
      <c r="D33" s="74" t="s">
        <v>84</v>
      </c>
      <c r="E33" s="72">
        <v>10000</v>
      </c>
      <c r="G33" s="72">
        <f t="shared" si="0"/>
        <v>99200</v>
      </c>
      <c r="H33" s="74" t="s">
        <v>11</v>
      </c>
      <c r="I33" s="90" t="s">
        <v>408</v>
      </c>
    </row>
    <row r="34" spans="1:9">
      <c r="A34" s="71">
        <v>46106</v>
      </c>
      <c r="B34" s="74" t="s">
        <v>414</v>
      </c>
      <c r="C34" s="74" t="s">
        <v>86</v>
      </c>
      <c r="D34" s="74" t="s">
        <v>84</v>
      </c>
      <c r="E34" s="72">
        <v>500</v>
      </c>
      <c r="G34" s="72">
        <f t="shared" si="0"/>
        <v>98700</v>
      </c>
      <c r="H34" s="74" t="s">
        <v>11</v>
      </c>
      <c r="I34" s="90" t="s">
        <v>408</v>
      </c>
    </row>
    <row r="35" spans="1:9">
      <c r="A35" s="71">
        <v>46106</v>
      </c>
      <c r="B35" s="74" t="s">
        <v>415</v>
      </c>
      <c r="C35" s="74" t="s">
        <v>86</v>
      </c>
      <c r="D35" s="74" t="s">
        <v>84</v>
      </c>
      <c r="E35" s="72">
        <v>500</v>
      </c>
      <c r="G35" s="72">
        <f t="shared" si="0"/>
        <v>98200</v>
      </c>
      <c r="H35" s="74" t="s">
        <v>11</v>
      </c>
      <c r="I35" s="90" t="s">
        <v>408</v>
      </c>
    </row>
    <row r="36" spans="1:9">
      <c r="A36" s="71">
        <v>46107</v>
      </c>
      <c r="B36" s="74" t="s">
        <v>465</v>
      </c>
      <c r="C36" s="74" t="s">
        <v>86</v>
      </c>
      <c r="D36" s="74" t="s">
        <v>84</v>
      </c>
      <c r="E36" s="72">
        <v>1000</v>
      </c>
      <c r="G36" s="72">
        <f t="shared" ref="G36:G62" si="1">+G35+F36-E36</f>
        <v>97200</v>
      </c>
      <c r="H36" s="74" t="s">
        <v>11</v>
      </c>
      <c r="I36" s="90" t="s">
        <v>408</v>
      </c>
    </row>
    <row r="37" spans="1:9">
      <c r="A37" s="71">
        <v>46107</v>
      </c>
      <c r="B37" s="74" t="s">
        <v>466</v>
      </c>
      <c r="C37" s="74" t="s">
        <v>86</v>
      </c>
      <c r="D37" s="74" t="s">
        <v>84</v>
      </c>
      <c r="E37" s="72">
        <v>8000</v>
      </c>
      <c r="G37" s="72">
        <f t="shared" si="1"/>
        <v>89200</v>
      </c>
      <c r="H37" s="74" t="s">
        <v>11</v>
      </c>
      <c r="I37" s="90" t="s">
        <v>408</v>
      </c>
    </row>
    <row r="38" spans="1:9">
      <c r="A38" s="71">
        <v>46107</v>
      </c>
      <c r="B38" s="74" t="s">
        <v>467</v>
      </c>
      <c r="C38" s="74" t="s">
        <v>86</v>
      </c>
      <c r="D38" s="74" t="s">
        <v>84</v>
      </c>
      <c r="E38" s="72">
        <v>500</v>
      </c>
      <c r="G38" s="72">
        <f t="shared" si="1"/>
        <v>88700</v>
      </c>
      <c r="H38" s="74" t="s">
        <v>11</v>
      </c>
      <c r="I38" s="90" t="s">
        <v>408</v>
      </c>
    </row>
    <row r="39" spans="1:9">
      <c r="A39" s="71">
        <v>46107</v>
      </c>
      <c r="B39" s="74" t="s">
        <v>468</v>
      </c>
      <c r="C39" s="74" t="s">
        <v>164</v>
      </c>
      <c r="D39" s="74" t="s">
        <v>84</v>
      </c>
      <c r="E39" s="72">
        <v>5000</v>
      </c>
      <c r="G39" s="72">
        <f t="shared" si="1"/>
        <v>83700</v>
      </c>
      <c r="H39" s="74" t="s">
        <v>11</v>
      </c>
      <c r="I39" s="90" t="s">
        <v>408</v>
      </c>
    </row>
    <row r="40" spans="1:9">
      <c r="A40" s="71">
        <v>46107</v>
      </c>
      <c r="B40" s="74" t="s">
        <v>469</v>
      </c>
      <c r="C40" s="74" t="s">
        <v>164</v>
      </c>
      <c r="D40" s="74" t="s">
        <v>84</v>
      </c>
      <c r="E40" s="72">
        <v>1000</v>
      </c>
      <c r="G40" s="72">
        <f t="shared" si="1"/>
        <v>82700</v>
      </c>
      <c r="H40" s="74" t="s">
        <v>11</v>
      </c>
      <c r="I40" s="90" t="s">
        <v>408</v>
      </c>
    </row>
    <row r="41" spans="1:9">
      <c r="A41" s="71">
        <v>46107</v>
      </c>
      <c r="B41" s="74" t="s">
        <v>470</v>
      </c>
      <c r="C41" s="74" t="s">
        <v>86</v>
      </c>
      <c r="D41" s="74" t="s">
        <v>84</v>
      </c>
      <c r="E41" s="72">
        <v>500</v>
      </c>
      <c r="G41" s="72">
        <f t="shared" si="1"/>
        <v>82200</v>
      </c>
      <c r="H41" s="74" t="s">
        <v>11</v>
      </c>
      <c r="I41" s="90" t="s">
        <v>408</v>
      </c>
    </row>
    <row r="42" spans="1:9">
      <c r="A42" s="71">
        <v>46107</v>
      </c>
      <c r="B42" s="74" t="s">
        <v>471</v>
      </c>
      <c r="C42" s="74" t="s">
        <v>86</v>
      </c>
      <c r="D42" s="74" t="s">
        <v>84</v>
      </c>
      <c r="E42" s="72">
        <v>8000</v>
      </c>
      <c r="G42" s="72">
        <f t="shared" si="1"/>
        <v>74200</v>
      </c>
      <c r="H42" s="74" t="s">
        <v>11</v>
      </c>
      <c r="I42" s="90" t="s">
        <v>408</v>
      </c>
    </row>
    <row r="43" spans="1:9">
      <c r="A43" s="71">
        <v>46107</v>
      </c>
      <c r="B43" s="74" t="s">
        <v>472</v>
      </c>
      <c r="C43" s="74" t="s">
        <v>86</v>
      </c>
      <c r="D43" s="74" t="s">
        <v>84</v>
      </c>
      <c r="E43" s="72">
        <v>1000</v>
      </c>
      <c r="G43" s="72">
        <f t="shared" si="1"/>
        <v>73200</v>
      </c>
      <c r="H43" s="74" t="s">
        <v>11</v>
      </c>
      <c r="I43" s="90" t="s">
        <v>408</v>
      </c>
    </row>
    <row r="44" spans="1:9">
      <c r="A44" s="71">
        <v>46107</v>
      </c>
      <c r="B44" s="74" t="s">
        <v>411</v>
      </c>
      <c r="C44" s="74" t="s">
        <v>89</v>
      </c>
      <c r="D44" s="74" t="s">
        <v>84</v>
      </c>
      <c r="E44" s="72">
        <v>13000</v>
      </c>
      <c r="G44" s="72">
        <f t="shared" si="1"/>
        <v>60200</v>
      </c>
      <c r="H44" s="74" t="s">
        <v>11</v>
      </c>
      <c r="I44" s="90" t="s">
        <v>408</v>
      </c>
    </row>
    <row r="45" spans="1:9">
      <c r="A45" s="71">
        <v>46107</v>
      </c>
      <c r="B45" s="74" t="s">
        <v>412</v>
      </c>
      <c r="C45" s="74" t="s">
        <v>89</v>
      </c>
      <c r="D45" s="74" t="s">
        <v>84</v>
      </c>
      <c r="E45" s="72">
        <v>5000</v>
      </c>
      <c r="G45" s="72">
        <f t="shared" si="1"/>
        <v>55200</v>
      </c>
      <c r="H45" s="74" t="s">
        <v>11</v>
      </c>
      <c r="I45" s="90" t="s">
        <v>408</v>
      </c>
    </row>
    <row r="46" spans="1:9">
      <c r="A46" s="71">
        <v>46107</v>
      </c>
      <c r="B46" s="74" t="s">
        <v>414</v>
      </c>
      <c r="C46" s="74" t="s">
        <v>86</v>
      </c>
      <c r="D46" s="74" t="s">
        <v>84</v>
      </c>
      <c r="E46" s="72">
        <v>500</v>
      </c>
      <c r="G46" s="72">
        <f t="shared" si="1"/>
        <v>54700</v>
      </c>
      <c r="H46" s="74" t="s">
        <v>11</v>
      </c>
      <c r="I46" s="90" t="s">
        <v>408</v>
      </c>
    </row>
    <row r="47" spans="1:9">
      <c r="A47" s="71">
        <v>46107</v>
      </c>
      <c r="B47" s="74" t="s">
        <v>415</v>
      </c>
      <c r="C47" s="74" t="s">
        <v>86</v>
      </c>
      <c r="D47" s="74" t="s">
        <v>84</v>
      </c>
      <c r="E47" s="72">
        <v>500</v>
      </c>
      <c r="G47" s="72">
        <f t="shared" si="1"/>
        <v>54200</v>
      </c>
      <c r="H47" s="74" t="s">
        <v>11</v>
      </c>
      <c r="I47" s="90" t="s">
        <v>408</v>
      </c>
    </row>
    <row r="48" spans="1:9">
      <c r="A48" s="71">
        <v>46108</v>
      </c>
      <c r="B48" s="74" t="s">
        <v>490</v>
      </c>
      <c r="C48" s="74" t="s">
        <v>86</v>
      </c>
      <c r="D48" s="74" t="s">
        <v>84</v>
      </c>
      <c r="E48" s="72">
        <v>500</v>
      </c>
      <c r="G48" s="72">
        <f t="shared" si="1"/>
        <v>53700</v>
      </c>
      <c r="H48" s="74" t="s">
        <v>11</v>
      </c>
      <c r="I48" s="90" t="s">
        <v>408</v>
      </c>
    </row>
    <row r="49" spans="1:9">
      <c r="A49" s="71">
        <v>46108</v>
      </c>
      <c r="B49" s="74" t="s">
        <v>491</v>
      </c>
      <c r="C49" s="74" t="s">
        <v>86</v>
      </c>
      <c r="D49" s="74" t="s">
        <v>84</v>
      </c>
      <c r="E49" s="72">
        <v>2500</v>
      </c>
      <c r="G49" s="72">
        <f t="shared" si="1"/>
        <v>51200</v>
      </c>
      <c r="H49" s="74" t="s">
        <v>11</v>
      </c>
      <c r="I49" s="90" t="s">
        <v>408</v>
      </c>
    </row>
    <row r="50" spans="1:9">
      <c r="A50" s="71">
        <v>46108</v>
      </c>
      <c r="B50" s="74" t="s">
        <v>492</v>
      </c>
      <c r="C50" s="74" t="s">
        <v>164</v>
      </c>
      <c r="D50" s="74" t="s">
        <v>84</v>
      </c>
      <c r="E50" s="72">
        <v>3000</v>
      </c>
      <c r="G50" s="72">
        <f t="shared" si="1"/>
        <v>48200</v>
      </c>
      <c r="H50" s="74" t="s">
        <v>11</v>
      </c>
      <c r="I50" s="90" t="s">
        <v>408</v>
      </c>
    </row>
    <row r="51" spans="1:9">
      <c r="A51" s="71">
        <v>46108</v>
      </c>
      <c r="B51" s="74" t="s">
        <v>493</v>
      </c>
      <c r="C51" s="74" t="s">
        <v>86</v>
      </c>
      <c r="D51" s="74" t="s">
        <v>84</v>
      </c>
      <c r="E51" s="72">
        <v>2000</v>
      </c>
      <c r="G51" s="72">
        <f t="shared" si="1"/>
        <v>46200</v>
      </c>
      <c r="H51" s="74" t="s">
        <v>11</v>
      </c>
      <c r="I51" s="90" t="s">
        <v>408</v>
      </c>
    </row>
    <row r="52" spans="1:9">
      <c r="A52" s="71">
        <v>46108</v>
      </c>
      <c r="B52" s="74" t="s">
        <v>494</v>
      </c>
      <c r="C52" s="74" t="s">
        <v>86</v>
      </c>
      <c r="D52" s="74" t="s">
        <v>84</v>
      </c>
      <c r="E52" s="72">
        <v>2500</v>
      </c>
      <c r="G52" s="72">
        <f t="shared" si="1"/>
        <v>43700</v>
      </c>
      <c r="H52" s="74" t="s">
        <v>11</v>
      </c>
      <c r="I52" s="90" t="s">
        <v>408</v>
      </c>
    </row>
    <row r="53" spans="1:9">
      <c r="A53" s="71">
        <v>46108</v>
      </c>
      <c r="B53" s="74" t="s">
        <v>472</v>
      </c>
      <c r="C53" s="74" t="s">
        <v>86</v>
      </c>
      <c r="D53" s="74" t="s">
        <v>84</v>
      </c>
      <c r="E53" s="72">
        <v>500</v>
      </c>
      <c r="G53" s="72">
        <f t="shared" si="1"/>
        <v>43200</v>
      </c>
      <c r="H53" s="74" t="s">
        <v>11</v>
      </c>
      <c r="I53" s="90" t="s">
        <v>408</v>
      </c>
    </row>
    <row r="54" spans="1:9">
      <c r="A54" s="71">
        <v>46108</v>
      </c>
      <c r="B54" s="74" t="s">
        <v>411</v>
      </c>
      <c r="C54" s="74" t="s">
        <v>86</v>
      </c>
      <c r="D54" s="74" t="s">
        <v>84</v>
      </c>
      <c r="E54" s="72">
        <v>13000</v>
      </c>
      <c r="G54" s="72">
        <f t="shared" si="1"/>
        <v>30200</v>
      </c>
      <c r="H54" s="74" t="s">
        <v>11</v>
      </c>
      <c r="I54" s="90" t="s">
        <v>408</v>
      </c>
    </row>
    <row r="55" spans="1:9">
      <c r="A55" s="71">
        <v>46108</v>
      </c>
      <c r="B55" s="74" t="s">
        <v>412</v>
      </c>
      <c r="C55" s="74" t="s">
        <v>164</v>
      </c>
      <c r="D55" s="74" t="s">
        <v>84</v>
      </c>
      <c r="E55" s="72">
        <v>5000</v>
      </c>
      <c r="G55" s="72">
        <f t="shared" si="1"/>
        <v>25200</v>
      </c>
      <c r="H55" s="74" t="s">
        <v>11</v>
      </c>
      <c r="I55" s="90" t="s">
        <v>408</v>
      </c>
    </row>
    <row r="56" spans="1:9">
      <c r="A56" s="71">
        <v>46108</v>
      </c>
      <c r="B56" s="74" t="s">
        <v>414</v>
      </c>
      <c r="C56" s="74" t="s">
        <v>86</v>
      </c>
      <c r="D56" s="74" t="s">
        <v>84</v>
      </c>
      <c r="E56" s="72">
        <v>500</v>
      </c>
      <c r="G56" s="72">
        <f t="shared" si="1"/>
        <v>24700</v>
      </c>
      <c r="H56" s="74" t="s">
        <v>11</v>
      </c>
      <c r="I56" s="90" t="s">
        <v>408</v>
      </c>
    </row>
    <row r="57" spans="1:9">
      <c r="A57" s="71">
        <v>46108</v>
      </c>
      <c r="B57" s="74" t="s">
        <v>415</v>
      </c>
      <c r="C57" s="74" t="s">
        <v>86</v>
      </c>
      <c r="D57" s="74" t="s">
        <v>84</v>
      </c>
      <c r="E57" s="72">
        <v>500</v>
      </c>
      <c r="G57" s="72">
        <f t="shared" si="1"/>
        <v>24200</v>
      </c>
      <c r="H57" s="74" t="s">
        <v>11</v>
      </c>
      <c r="I57" s="90" t="s">
        <v>408</v>
      </c>
    </row>
    <row r="58" spans="1:9">
      <c r="A58" s="71">
        <v>46109</v>
      </c>
      <c r="B58" s="74" t="s">
        <v>465</v>
      </c>
      <c r="C58" s="74" t="s">
        <v>86</v>
      </c>
      <c r="D58" s="74" t="s">
        <v>84</v>
      </c>
      <c r="E58" s="72">
        <v>1000</v>
      </c>
      <c r="G58" s="72">
        <f t="shared" si="1"/>
        <v>23200</v>
      </c>
      <c r="H58" s="74" t="s">
        <v>11</v>
      </c>
      <c r="I58" s="90" t="s">
        <v>408</v>
      </c>
    </row>
    <row r="59" spans="1:9">
      <c r="A59" s="71">
        <v>46109</v>
      </c>
      <c r="B59" s="74" t="s">
        <v>528</v>
      </c>
      <c r="C59" s="74" t="s">
        <v>86</v>
      </c>
      <c r="D59" s="74" t="s">
        <v>84</v>
      </c>
      <c r="E59" s="72">
        <v>5000</v>
      </c>
      <c r="G59" s="72">
        <f t="shared" si="1"/>
        <v>18200</v>
      </c>
      <c r="H59" s="74" t="s">
        <v>11</v>
      </c>
      <c r="I59" s="90" t="s">
        <v>408</v>
      </c>
    </row>
    <row r="60" spans="1:9">
      <c r="A60" s="71">
        <v>46109</v>
      </c>
      <c r="B60" s="74" t="s">
        <v>412</v>
      </c>
      <c r="C60" s="74" t="s">
        <v>89</v>
      </c>
      <c r="D60" s="74" t="s">
        <v>84</v>
      </c>
      <c r="E60" s="72">
        <v>5000</v>
      </c>
      <c r="G60" s="72">
        <f t="shared" si="1"/>
        <v>13200</v>
      </c>
      <c r="H60" s="74" t="s">
        <v>11</v>
      </c>
      <c r="I60" s="90" t="s">
        <v>408</v>
      </c>
    </row>
    <row r="61" spans="1:9">
      <c r="A61" s="71">
        <v>46109</v>
      </c>
      <c r="B61" s="74" t="s">
        <v>529</v>
      </c>
      <c r="C61" s="74" t="s">
        <v>86</v>
      </c>
      <c r="D61" s="74" t="s">
        <v>84</v>
      </c>
      <c r="E61" s="72">
        <v>5000</v>
      </c>
      <c r="G61" s="72">
        <f t="shared" si="1"/>
        <v>8200</v>
      </c>
      <c r="H61" s="74" t="s">
        <v>11</v>
      </c>
      <c r="I61" s="90" t="s">
        <v>408</v>
      </c>
    </row>
    <row r="62" spans="1:9">
      <c r="A62" s="71">
        <v>46111</v>
      </c>
      <c r="B62" s="74" t="s">
        <v>732</v>
      </c>
      <c r="C62" s="74" t="s">
        <v>733</v>
      </c>
      <c r="F62" s="72">
        <v>104000</v>
      </c>
      <c r="G62" s="72">
        <f t="shared" si="1"/>
        <v>112200</v>
      </c>
      <c r="H62" s="74" t="s">
        <v>11</v>
      </c>
      <c r="I62" s="90" t="s">
        <v>628</v>
      </c>
    </row>
    <row r="63" spans="1:9">
      <c r="A63" s="71"/>
    </row>
    <row r="64" spans="1:9" ht="18.600000000000001" customHeight="1">
      <c r="A64" s="71"/>
    </row>
    <row r="65" spans="1:7" ht="16.350000000000001" customHeight="1">
      <c r="A65" s="71"/>
    </row>
    <row r="66" spans="1:7" ht="17.100000000000001" customHeight="1">
      <c r="A66" s="71"/>
    </row>
    <row r="67" spans="1:7" ht="15.6" customHeight="1"/>
    <row r="68" spans="1:7">
      <c r="A68" s="71"/>
    </row>
    <row r="69" spans="1:7">
      <c r="A69" s="71"/>
    </row>
    <row r="71" spans="1:7">
      <c r="A71" s="71"/>
    </row>
    <row r="72" spans="1:7">
      <c r="A72" s="71"/>
    </row>
    <row r="73" spans="1:7">
      <c r="A73" s="71"/>
    </row>
    <row r="74" spans="1:7">
      <c r="A74" s="71"/>
    </row>
    <row r="75" spans="1:7">
      <c r="A75" s="71"/>
    </row>
    <row r="76" spans="1:7">
      <c r="A76" s="71"/>
    </row>
    <row r="77" spans="1:7" ht="150" customHeight="1">
      <c r="A77" s="71"/>
    </row>
    <row r="78" spans="1:7">
      <c r="A78" s="71"/>
    </row>
    <row r="79" spans="1:7">
      <c r="A79" s="71"/>
      <c r="G79" s="72">
        <f t="shared" ref="G79:G142" si="2">G78+F79-E79</f>
        <v>0</v>
      </c>
    </row>
    <row r="80" spans="1:7" ht="21.95" customHeight="1">
      <c r="G80" s="72">
        <f t="shared" si="2"/>
        <v>0</v>
      </c>
    </row>
    <row r="81" spans="1:7">
      <c r="A81" s="71"/>
      <c r="G81" s="72">
        <f t="shared" si="2"/>
        <v>0</v>
      </c>
    </row>
    <row r="82" spans="1:7">
      <c r="A82" s="71"/>
      <c r="G82" s="72">
        <f t="shared" si="2"/>
        <v>0</v>
      </c>
    </row>
    <row r="83" spans="1:7">
      <c r="G83" s="72">
        <f t="shared" si="2"/>
        <v>0</v>
      </c>
    </row>
    <row r="84" spans="1:7">
      <c r="A84" s="71"/>
      <c r="G84" s="72">
        <f t="shared" si="2"/>
        <v>0</v>
      </c>
    </row>
    <row r="85" spans="1:7">
      <c r="A85" s="71"/>
      <c r="G85" s="72">
        <f t="shared" si="2"/>
        <v>0</v>
      </c>
    </row>
    <row r="86" spans="1:7">
      <c r="A86" s="71"/>
      <c r="G86" s="72">
        <f t="shared" si="2"/>
        <v>0</v>
      </c>
    </row>
    <row r="87" spans="1:7">
      <c r="A87" s="71"/>
      <c r="G87" s="72">
        <f t="shared" si="2"/>
        <v>0</v>
      </c>
    </row>
    <row r="88" spans="1:7">
      <c r="A88" s="71"/>
      <c r="G88" s="72">
        <f t="shared" si="2"/>
        <v>0</v>
      </c>
    </row>
    <row r="89" spans="1:7">
      <c r="A89" s="71"/>
      <c r="G89" s="72">
        <f t="shared" si="2"/>
        <v>0</v>
      </c>
    </row>
    <row r="90" spans="1:7">
      <c r="A90" s="71"/>
      <c r="G90" s="72">
        <f t="shared" si="2"/>
        <v>0</v>
      </c>
    </row>
    <row r="91" spans="1:7">
      <c r="G91" s="72">
        <f t="shared" si="2"/>
        <v>0</v>
      </c>
    </row>
    <row r="92" spans="1:7">
      <c r="A92" s="71"/>
      <c r="G92" s="72">
        <f t="shared" si="2"/>
        <v>0</v>
      </c>
    </row>
    <row r="93" spans="1:7">
      <c r="G93" s="72">
        <f t="shared" si="2"/>
        <v>0</v>
      </c>
    </row>
    <row r="94" spans="1:7">
      <c r="A94" s="71"/>
      <c r="G94" s="72">
        <f t="shared" si="2"/>
        <v>0</v>
      </c>
    </row>
    <row r="95" spans="1:7">
      <c r="A95" s="71"/>
      <c r="G95" s="72">
        <f t="shared" si="2"/>
        <v>0</v>
      </c>
    </row>
    <row r="96" spans="1:7">
      <c r="A96" s="71"/>
      <c r="G96" s="72">
        <f t="shared" si="2"/>
        <v>0</v>
      </c>
    </row>
    <row r="97" spans="1:7">
      <c r="G97" s="72">
        <f t="shared" si="2"/>
        <v>0</v>
      </c>
    </row>
    <row r="98" spans="1:7">
      <c r="A98" s="71"/>
      <c r="G98" s="72">
        <f t="shared" si="2"/>
        <v>0</v>
      </c>
    </row>
    <row r="99" spans="1:7">
      <c r="G99" s="72">
        <f t="shared" si="2"/>
        <v>0</v>
      </c>
    </row>
    <row r="100" spans="1:7">
      <c r="G100" s="72">
        <f t="shared" si="2"/>
        <v>0</v>
      </c>
    </row>
    <row r="101" spans="1:7">
      <c r="A101" s="71"/>
      <c r="G101" s="72">
        <f t="shared" si="2"/>
        <v>0</v>
      </c>
    </row>
    <row r="102" spans="1:7">
      <c r="G102" s="72">
        <f t="shared" si="2"/>
        <v>0</v>
      </c>
    </row>
    <row r="103" spans="1:7">
      <c r="A103" s="71"/>
      <c r="G103" s="72">
        <f t="shared" si="2"/>
        <v>0</v>
      </c>
    </row>
    <row r="104" spans="1:7">
      <c r="A104" s="71"/>
      <c r="G104" s="72">
        <f t="shared" si="2"/>
        <v>0</v>
      </c>
    </row>
    <row r="105" spans="1:7">
      <c r="G105" s="72">
        <f t="shared" si="2"/>
        <v>0</v>
      </c>
    </row>
    <row r="106" spans="1:7">
      <c r="G106" s="72">
        <f t="shared" si="2"/>
        <v>0</v>
      </c>
    </row>
    <row r="107" spans="1:7">
      <c r="G107" s="72">
        <f t="shared" si="2"/>
        <v>0</v>
      </c>
    </row>
    <row r="108" spans="1:7">
      <c r="A108" s="71"/>
      <c r="G108" s="72">
        <f t="shared" si="2"/>
        <v>0</v>
      </c>
    </row>
    <row r="109" spans="1:7">
      <c r="A109" s="71"/>
      <c r="G109" s="72">
        <f t="shared" si="2"/>
        <v>0</v>
      </c>
    </row>
    <row r="110" spans="1:7">
      <c r="G110" s="72">
        <f t="shared" si="2"/>
        <v>0</v>
      </c>
    </row>
    <row r="111" spans="1:7">
      <c r="G111" s="72">
        <f t="shared" si="2"/>
        <v>0</v>
      </c>
    </row>
    <row r="112" spans="1:7">
      <c r="G112" s="72">
        <f t="shared" si="2"/>
        <v>0</v>
      </c>
    </row>
    <row r="113" spans="1:7">
      <c r="A113" s="71"/>
      <c r="G113" s="72">
        <f t="shared" si="2"/>
        <v>0</v>
      </c>
    </row>
    <row r="114" spans="1:7">
      <c r="A114" s="71"/>
      <c r="G114" s="72">
        <f t="shared" si="2"/>
        <v>0</v>
      </c>
    </row>
    <row r="115" spans="1:7">
      <c r="G115" s="72">
        <f t="shared" si="2"/>
        <v>0</v>
      </c>
    </row>
    <row r="116" spans="1:7">
      <c r="G116" s="72">
        <f t="shared" si="2"/>
        <v>0</v>
      </c>
    </row>
    <row r="117" spans="1:7">
      <c r="G117" s="72">
        <f t="shared" si="2"/>
        <v>0</v>
      </c>
    </row>
    <row r="118" spans="1:7">
      <c r="G118" s="72">
        <f t="shared" si="2"/>
        <v>0</v>
      </c>
    </row>
    <row r="119" spans="1:7">
      <c r="G119" s="72">
        <f t="shared" si="2"/>
        <v>0</v>
      </c>
    </row>
    <row r="120" spans="1:7">
      <c r="A120" s="71"/>
      <c r="G120" s="72">
        <f t="shared" si="2"/>
        <v>0</v>
      </c>
    </row>
    <row r="121" spans="1:7">
      <c r="A121" s="71"/>
      <c r="G121" s="72">
        <f t="shared" si="2"/>
        <v>0</v>
      </c>
    </row>
    <row r="122" spans="1:7">
      <c r="A122" s="71"/>
      <c r="G122" s="72">
        <f t="shared" si="2"/>
        <v>0</v>
      </c>
    </row>
    <row r="123" spans="1:7">
      <c r="A123" s="71"/>
      <c r="G123" s="72">
        <f t="shared" si="2"/>
        <v>0</v>
      </c>
    </row>
    <row r="124" spans="1:7">
      <c r="G124" s="72">
        <f t="shared" si="2"/>
        <v>0</v>
      </c>
    </row>
    <row r="125" spans="1:7">
      <c r="G125" s="72">
        <f t="shared" si="2"/>
        <v>0</v>
      </c>
    </row>
    <row r="126" spans="1:7">
      <c r="G126" s="72">
        <f t="shared" si="2"/>
        <v>0</v>
      </c>
    </row>
    <row r="127" spans="1:7">
      <c r="G127" s="72">
        <f t="shared" si="2"/>
        <v>0</v>
      </c>
    </row>
    <row r="128" spans="1:7">
      <c r="G128" s="72">
        <f t="shared" si="2"/>
        <v>0</v>
      </c>
    </row>
    <row r="129" spans="1:7">
      <c r="G129" s="72">
        <f t="shared" si="2"/>
        <v>0</v>
      </c>
    </row>
    <row r="130" spans="1:7">
      <c r="A130" s="71"/>
      <c r="G130" s="72">
        <f t="shared" si="2"/>
        <v>0</v>
      </c>
    </row>
    <row r="131" spans="1:7">
      <c r="G131" s="72">
        <f t="shared" si="2"/>
        <v>0</v>
      </c>
    </row>
    <row r="132" spans="1:7">
      <c r="G132" s="72">
        <f t="shared" si="2"/>
        <v>0</v>
      </c>
    </row>
    <row r="133" spans="1:7">
      <c r="G133" s="72">
        <f t="shared" si="2"/>
        <v>0</v>
      </c>
    </row>
    <row r="134" spans="1:7">
      <c r="G134" s="72">
        <f t="shared" si="2"/>
        <v>0</v>
      </c>
    </row>
    <row r="135" spans="1:7">
      <c r="G135" s="72">
        <f t="shared" si="2"/>
        <v>0</v>
      </c>
    </row>
    <row r="136" spans="1:7">
      <c r="G136" s="72">
        <f t="shared" si="2"/>
        <v>0</v>
      </c>
    </row>
    <row r="137" spans="1:7">
      <c r="G137" s="72">
        <f t="shared" si="2"/>
        <v>0</v>
      </c>
    </row>
    <row r="138" spans="1:7">
      <c r="G138" s="72">
        <f t="shared" si="2"/>
        <v>0</v>
      </c>
    </row>
    <row r="139" spans="1:7">
      <c r="G139" s="72">
        <f t="shared" si="2"/>
        <v>0</v>
      </c>
    </row>
    <row r="140" spans="1:7">
      <c r="G140" s="72">
        <f t="shared" si="2"/>
        <v>0</v>
      </c>
    </row>
    <row r="141" spans="1:7">
      <c r="G141" s="72">
        <f t="shared" si="2"/>
        <v>0</v>
      </c>
    </row>
    <row r="142" spans="1:7">
      <c r="G142" s="72">
        <f t="shared" si="2"/>
        <v>0</v>
      </c>
    </row>
    <row r="143" spans="1:7">
      <c r="G143" s="72">
        <f t="shared" ref="G143:G171" si="3">G142+F143-E143</f>
        <v>0</v>
      </c>
    </row>
    <row r="144" spans="1:7">
      <c r="G144" s="72">
        <f t="shared" si="3"/>
        <v>0</v>
      </c>
    </row>
    <row r="145" spans="1:7">
      <c r="G145" s="72">
        <f t="shared" si="3"/>
        <v>0</v>
      </c>
    </row>
    <row r="146" spans="1:7">
      <c r="A146" s="71"/>
      <c r="G146" s="72">
        <f t="shared" si="3"/>
        <v>0</v>
      </c>
    </row>
    <row r="147" spans="1:7">
      <c r="G147" s="72">
        <f t="shared" si="3"/>
        <v>0</v>
      </c>
    </row>
    <row r="148" spans="1:7">
      <c r="G148" s="72">
        <f t="shared" si="3"/>
        <v>0</v>
      </c>
    </row>
    <row r="149" spans="1:7">
      <c r="G149" s="72">
        <f t="shared" si="3"/>
        <v>0</v>
      </c>
    </row>
    <row r="150" spans="1:7">
      <c r="G150" s="72">
        <f t="shared" si="3"/>
        <v>0</v>
      </c>
    </row>
    <row r="151" spans="1:7">
      <c r="G151" s="72">
        <f t="shared" si="3"/>
        <v>0</v>
      </c>
    </row>
    <row r="152" spans="1:7">
      <c r="G152" s="72">
        <f t="shared" si="3"/>
        <v>0</v>
      </c>
    </row>
    <row r="153" spans="1:7">
      <c r="G153" s="72">
        <f t="shared" si="3"/>
        <v>0</v>
      </c>
    </row>
    <row r="154" spans="1:7">
      <c r="G154" s="72">
        <f t="shared" si="3"/>
        <v>0</v>
      </c>
    </row>
    <row r="155" spans="1:7">
      <c r="A155" s="71"/>
      <c r="G155" s="72">
        <f t="shared" si="3"/>
        <v>0</v>
      </c>
    </row>
    <row r="156" spans="1:7">
      <c r="G156" s="72">
        <f t="shared" si="3"/>
        <v>0</v>
      </c>
    </row>
    <row r="157" spans="1:7">
      <c r="G157" s="72">
        <f t="shared" si="3"/>
        <v>0</v>
      </c>
    </row>
    <row r="158" spans="1:7">
      <c r="G158" s="72">
        <f t="shared" si="3"/>
        <v>0</v>
      </c>
    </row>
    <row r="159" spans="1:7">
      <c r="G159" s="72">
        <f t="shared" si="3"/>
        <v>0</v>
      </c>
    </row>
    <row r="160" spans="1:7">
      <c r="G160" s="72">
        <f t="shared" si="3"/>
        <v>0</v>
      </c>
    </row>
    <row r="161" spans="7:7">
      <c r="G161" s="72">
        <f t="shared" si="3"/>
        <v>0</v>
      </c>
    </row>
    <row r="162" spans="7:7">
      <c r="G162" s="72">
        <f t="shared" si="3"/>
        <v>0</v>
      </c>
    </row>
    <row r="163" spans="7:7">
      <c r="G163" s="72">
        <f t="shared" si="3"/>
        <v>0</v>
      </c>
    </row>
    <row r="164" spans="7:7">
      <c r="G164" s="72">
        <f t="shared" si="3"/>
        <v>0</v>
      </c>
    </row>
    <row r="165" spans="7:7">
      <c r="G165" s="72">
        <f t="shared" si="3"/>
        <v>0</v>
      </c>
    </row>
    <row r="166" spans="7:7">
      <c r="G166" s="72">
        <f t="shared" si="3"/>
        <v>0</v>
      </c>
    </row>
    <row r="167" spans="7:7">
      <c r="G167" s="72">
        <f t="shared" si="3"/>
        <v>0</v>
      </c>
    </row>
    <row r="168" spans="7:7">
      <c r="G168" s="72">
        <f t="shared" si="3"/>
        <v>0</v>
      </c>
    </row>
    <row r="169" spans="7:7">
      <c r="G169" s="72">
        <f t="shared" si="3"/>
        <v>0</v>
      </c>
    </row>
    <row r="170" spans="7:7">
      <c r="G170" s="72">
        <f t="shared" si="3"/>
        <v>0</v>
      </c>
    </row>
    <row r="171" spans="7:7">
      <c r="G171" s="72">
        <f t="shared" si="3"/>
        <v>0</v>
      </c>
    </row>
  </sheetData>
  <autoFilter ref="A1:K171" xr:uid="{00000000-0009-0000-0000-00000F000000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1:J38"/>
  <sheetViews>
    <sheetView topLeftCell="A25" workbookViewId="0">
      <selection activeCell="D41" sqref="D41"/>
    </sheetView>
  </sheetViews>
  <sheetFormatPr defaultColWidth="11" defaultRowHeight="15"/>
  <cols>
    <col min="1" max="1" width="17.85546875" style="50" customWidth="1"/>
    <col min="2" max="2" width="44.85546875" customWidth="1"/>
    <col min="3" max="3" width="21.28515625" style="50" customWidth="1"/>
    <col min="4" max="4" width="16" style="50" customWidth="1"/>
    <col min="5" max="5" width="14.42578125" customWidth="1"/>
    <col min="6" max="6" width="16" customWidth="1"/>
    <col min="7" max="7" width="15.140625" customWidth="1"/>
    <col min="8" max="8" width="14.28515625" customWidth="1"/>
  </cols>
  <sheetData>
    <row r="1" spans="1:10">
      <c r="A1" s="144" t="s">
        <v>68</v>
      </c>
      <c r="B1" s="136" t="s">
        <v>69</v>
      </c>
      <c r="C1" s="136" t="s">
        <v>746</v>
      </c>
      <c r="D1" s="136" t="s">
        <v>726</v>
      </c>
      <c r="E1" s="137" t="s">
        <v>727</v>
      </c>
      <c r="F1" s="137"/>
      <c r="G1" s="137" t="s">
        <v>729</v>
      </c>
      <c r="H1" s="136" t="s">
        <v>0</v>
      </c>
      <c r="I1" s="136" t="s">
        <v>75</v>
      </c>
      <c r="J1" s="155" t="s">
        <v>730</v>
      </c>
    </row>
    <row r="2" spans="1:10">
      <c r="A2" s="64">
        <v>46082</v>
      </c>
      <c r="B2" s="50" t="s">
        <v>602</v>
      </c>
      <c r="E2" s="67"/>
      <c r="F2" s="1"/>
      <c r="G2" s="152">
        <v>205155</v>
      </c>
      <c r="H2" s="50" t="s">
        <v>22</v>
      </c>
    </row>
    <row r="3" spans="1:10" ht="15.75">
      <c r="A3" s="68">
        <v>46082</v>
      </c>
      <c r="B3" s="69" t="s">
        <v>79</v>
      </c>
      <c r="C3" s="153" t="s">
        <v>80</v>
      </c>
      <c r="D3" s="70" t="s">
        <v>10</v>
      </c>
      <c r="E3" s="69">
        <v>5000</v>
      </c>
      <c r="F3" s="119"/>
      <c r="G3" s="1">
        <f t="shared" ref="G3:G38" si="0">+G2+F3-E3</f>
        <v>200155</v>
      </c>
      <c r="H3" s="50" t="s">
        <v>22</v>
      </c>
      <c r="I3" s="126"/>
    </row>
    <row r="4" spans="1:10" ht="15.75">
      <c r="A4" s="64">
        <v>46084</v>
      </c>
      <c r="B4" t="s">
        <v>142</v>
      </c>
      <c r="C4" s="50" t="s">
        <v>89</v>
      </c>
      <c r="D4" s="50" t="s">
        <v>87</v>
      </c>
      <c r="E4">
        <v>66000</v>
      </c>
      <c r="F4" s="154"/>
      <c r="G4" s="1">
        <f t="shared" si="0"/>
        <v>134155</v>
      </c>
      <c r="H4" s="50" t="s">
        <v>22</v>
      </c>
    </row>
    <row r="5" spans="1:10" ht="15.75">
      <c r="A5" s="64">
        <v>46084</v>
      </c>
      <c r="B5" t="s">
        <v>143</v>
      </c>
      <c r="C5" s="50" t="s">
        <v>89</v>
      </c>
      <c r="D5" s="50" t="s">
        <v>87</v>
      </c>
      <c r="E5">
        <v>12000</v>
      </c>
      <c r="F5" s="154"/>
      <c r="G5" s="1">
        <f t="shared" si="0"/>
        <v>122155</v>
      </c>
      <c r="H5" s="50" t="s">
        <v>22</v>
      </c>
    </row>
    <row r="6" spans="1:10" ht="15.75">
      <c r="A6" s="64">
        <v>46084</v>
      </c>
      <c r="B6" t="s">
        <v>144</v>
      </c>
      <c r="C6" s="50" t="s">
        <v>145</v>
      </c>
      <c r="D6" s="50" t="s">
        <v>87</v>
      </c>
      <c r="E6">
        <v>1500</v>
      </c>
      <c r="F6" s="154"/>
      <c r="G6" s="1">
        <f t="shared" si="0"/>
        <v>120655</v>
      </c>
      <c r="H6" s="50" t="s">
        <v>22</v>
      </c>
    </row>
    <row r="7" spans="1:10" ht="15.75">
      <c r="A7" s="64">
        <v>46084</v>
      </c>
      <c r="B7" t="s">
        <v>144</v>
      </c>
      <c r="C7" s="50" t="s">
        <v>145</v>
      </c>
      <c r="D7" s="50" t="s">
        <v>87</v>
      </c>
      <c r="E7">
        <v>1500</v>
      </c>
      <c r="F7" s="154"/>
      <c r="G7" s="1">
        <f t="shared" si="0"/>
        <v>119155</v>
      </c>
      <c r="H7" s="50" t="s">
        <v>22</v>
      </c>
    </row>
    <row r="8" spans="1:10" ht="15.75">
      <c r="A8" s="64">
        <v>46084</v>
      </c>
      <c r="B8" t="s">
        <v>146</v>
      </c>
      <c r="C8" s="50" t="s">
        <v>86</v>
      </c>
      <c r="D8" s="50" t="s">
        <v>87</v>
      </c>
      <c r="E8">
        <v>5000</v>
      </c>
      <c r="F8" s="154"/>
      <c r="G8" s="1">
        <f t="shared" si="0"/>
        <v>114155</v>
      </c>
      <c r="H8" s="50" t="s">
        <v>22</v>
      </c>
    </row>
    <row r="9" spans="1:10" ht="15.75">
      <c r="A9" s="64">
        <v>46084</v>
      </c>
      <c r="B9" t="s">
        <v>113</v>
      </c>
      <c r="C9" s="50" t="s">
        <v>89</v>
      </c>
      <c r="D9" s="50" t="s">
        <v>87</v>
      </c>
      <c r="E9">
        <v>6000</v>
      </c>
      <c r="F9" s="154"/>
      <c r="G9" s="1">
        <f t="shared" si="0"/>
        <v>108155</v>
      </c>
      <c r="H9" s="50" t="s">
        <v>22</v>
      </c>
    </row>
    <row r="10" spans="1:10" ht="15.75">
      <c r="A10" s="64">
        <v>46084</v>
      </c>
      <c r="B10" t="s">
        <v>147</v>
      </c>
      <c r="C10" s="50" t="s">
        <v>89</v>
      </c>
      <c r="D10" s="50" t="s">
        <v>87</v>
      </c>
      <c r="E10">
        <v>25000</v>
      </c>
      <c r="F10" s="154"/>
      <c r="G10" s="1">
        <f t="shared" si="0"/>
        <v>83155</v>
      </c>
      <c r="H10" s="50" t="s">
        <v>22</v>
      </c>
    </row>
    <row r="11" spans="1:10" ht="15.75">
      <c r="A11" s="64">
        <v>46084</v>
      </c>
      <c r="B11" t="s">
        <v>121</v>
      </c>
      <c r="C11" s="50" t="s">
        <v>86</v>
      </c>
      <c r="D11" s="50" t="s">
        <v>87</v>
      </c>
      <c r="E11">
        <v>10000</v>
      </c>
      <c r="F11" s="154"/>
      <c r="G11" s="1">
        <f t="shared" si="0"/>
        <v>73155</v>
      </c>
      <c r="H11" s="50" t="s">
        <v>22</v>
      </c>
    </row>
    <row r="12" spans="1:10" ht="15.75">
      <c r="A12" s="64">
        <v>46085</v>
      </c>
      <c r="B12" t="s">
        <v>144</v>
      </c>
      <c r="C12" s="50" t="s">
        <v>145</v>
      </c>
      <c r="D12" s="50" t="s">
        <v>87</v>
      </c>
      <c r="E12">
        <v>1500</v>
      </c>
      <c r="F12" s="154"/>
      <c r="G12" s="1">
        <f t="shared" si="0"/>
        <v>71655</v>
      </c>
      <c r="H12" s="50" t="s">
        <v>22</v>
      </c>
    </row>
    <row r="13" spans="1:10" ht="15.75">
      <c r="A13" s="64">
        <v>46085</v>
      </c>
      <c r="B13" t="s">
        <v>144</v>
      </c>
      <c r="C13" s="50" t="s">
        <v>145</v>
      </c>
      <c r="D13" s="50" t="s">
        <v>87</v>
      </c>
      <c r="E13">
        <v>1500</v>
      </c>
      <c r="F13" s="154"/>
      <c r="G13" s="1">
        <f t="shared" si="0"/>
        <v>70155</v>
      </c>
      <c r="H13" s="50" t="s">
        <v>22</v>
      </c>
    </row>
    <row r="14" spans="1:10" ht="15.75">
      <c r="A14" s="64">
        <v>46085</v>
      </c>
      <c r="B14" t="s">
        <v>122</v>
      </c>
      <c r="C14" s="50" t="s">
        <v>86</v>
      </c>
      <c r="D14" s="50" t="s">
        <v>87</v>
      </c>
      <c r="E14">
        <v>10000</v>
      </c>
      <c r="F14" s="154"/>
      <c r="G14" s="1">
        <f t="shared" si="0"/>
        <v>60155</v>
      </c>
      <c r="H14" s="50" t="s">
        <v>22</v>
      </c>
    </row>
    <row r="15" spans="1:10" ht="15.75">
      <c r="A15" s="64">
        <v>46085</v>
      </c>
      <c r="B15" t="s">
        <v>121</v>
      </c>
      <c r="C15" s="50" t="s">
        <v>86</v>
      </c>
      <c r="D15" s="50" t="s">
        <v>87</v>
      </c>
      <c r="E15">
        <v>10000</v>
      </c>
      <c r="F15" s="154"/>
      <c r="G15" s="1">
        <f t="shared" si="0"/>
        <v>50155</v>
      </c>
      <c r="H15" s="50" t="s">
        <v>22</v>
      </c>
    </row>
    <row r="16" spans="1:10" ht="15.75">
      <c r="A16" s="64">
        <v>46086</v>
      </c>
      <c r="B16" t="s">
        <v>144</v>
      </c>
      <c r="C16" s="50" t="s">
        <v>145</v>
      </c>
      <c r="D16" s="50" t="s">
        <v>87</v>
      </c>
      <c r="E16">
        <v>1500</v>
      </c>
      <c r="F16" s="154"/>
      <c r="G16" s="1">
        <f t="shared" si="0"/>
        <v>48655</v>
      </c>
      <c r="H16" s="50" t="s">
        <v>22</v>
      </c>
    </row>
    <row r="17" spans="1:9" ht="15.75">
      <c r="A17" s="64">
        <v>46086</v>
      </c>
      <c r="B17" t="s">
        <v>144</v>
      </c>
      <c r="C17" s="50" t="s">
        <v>145</v>
      </c>
      <c r="D17" s="50" t="s">
        <v>87</v>
      </c>
      <c r="E17">
        <v>1500</v>
      </c>
      <c r="F17" s="154"/>
      <c r="G17" s="1">
        <f t="shared" si="0"/>
        <v>47155</v>
      </c>
      <c r="H17" s="50" t="s">
        <v>22</v>
      </c>
    </row>
    <row r="18" spans="1:9" ht="15.75">
      <c r="A18" s="64">
        <v>46086</v>
      </c>
      <c r="B18" t="s">
        <v>122</v>
      </c>
      <c r="C18" s="50" t="s">
        <v>86</v>
      </c>
      <c r="D18" s="50" t="s">
        <v>87</v>
      </c>
      <c r="E18">
        <v>10000</v>
      </c>
      <c r="F18" s="154"/>
      <c r="G18" s="1">
        <f t="shared" si="0"/>
        <v>37155</v>
      </c>
      <c r="H18" s="50" t="s">
        <v>22</v>
      </c>
    </row>
    <row r="19" spans="1:9" ht="15.75">
      <c r="A19" s="64">
        <v>46086</v>
      </c>
      <c r="B19" t="s">
        <v>121</v>
      </c>
      <c r="C19" s="50" t="s">
        <v>86</v>
      </c>
      <c r="D19" s="50" t="s">
        <v>87</v>
      </c>
      <c r="E19">
        <v>10000</v>
      </c>
      <c r="F19" s="154"/>
      <c r="G19" s="1">
        <f t="shared" si="0"/>
        <v>27155</v>
      </c>
      <c r="H19" s="50" t="s">
        <v>22</v>
      </c>
    </row>
    <row r="20" spans="1:9" ht="15.75">
      <c r="A20" s="64">
        <v>46087</v>
      </c>
      <c r="B20" t="s">
        <v>144</v>
      </c>
      <c r="C20" s="50" t="s">
        <v>145</v>
      </c>
      <c r="D20" s="50" t="s">
        <v>87</v>
      </c>
      <c r="E20">
        <v>1500</v>
      </c>
      <c r="F20" s="154"/>
      <c r="G20" s="1">
        <f t="shared" si="0"/>
        <v>25655</v>
      </c>
      <c r="H20" s="50" t="s">
        <v>22</v>
      </c>
    </row>
    <row r="21" spans="1:9" ht="15.75">
      <c r="A21" s="64">
        <v>46087</v>
      </c>
      <c r="B21" t="s">
        <v>122</v>
      </c>
      <c r="C21" s="50" t="s">
        <v>86</v>
      </c>
      <c r="D21" s="50" t="s">
        <v>87</v>
      </c>
      <c r="E21">
        <v>10000</v>
      </c>
      <c r="F21" s="154"/>
      <c r="G21" s="1">
        <f t="shared" si="0"/>
        <v>15655</v>
      </c>
      <c r="H21" s="50" t="s">
        <v>22</v>
      </c>
      <c r="I21" s="126"/>
    </row>
    <row r="22" spans="1:9" ht="15.75">
      <c r="A22" s="64">
        <v>46087</v>
      </c>
      <c r="B22" t="s">
        <v>188</v>
      </c>
      <c r="C22" s="50" t="s">
        <v>86</v>
      </c>
      <c r="D22" s="50" t="s">
        <v>87</v>
      </c>
      <c r="E22">
        <v>8000</v>
      </c>
      <c r="F22" s="119"/>
      <c r="G22" s="1">
        <f t="shared" si="0"/>
        <v>7655</v>
      </c>
      <c r="H22" s="50" t="s">
        <v>22</v>
      </c>
    </row>
    <row r="23" spans="1:9" ht="15.75">
      <c r="A23" s="64">
        <v>46090</v>
      </c>
      <c r="B23" t="s">
        <v>747</v>
      </c>
      <c r="C23" s="50" t="s">
        <v>733</v>
      </c>
      <c r="F23" s="154">
        <v>5000</v>
      </c>
      <c r="G23" s="1">
        <f t="shared" si="0"/>
        <v>12655</v>
      </c>
      <c r="H23" s="50" t="s">
        <v>22</v>
      </c>
      <c r="I23" s="126" t="s">
        <v>194</v>
      </c>
    </row>
    <row r="24" spans="1:9" ht="15.75">
      <c r="A24" s="68">
        <v>46090</v>
      </c>
      <c r="B24" s="69" t="s">
        <v>193</v>
      </c>
      <c r="C24" s="153" t="s">
        <v>733</v>
      </c>
      <c r="D24" s="70"/>
      <c r="E24" s="69">
        <v>5000</v>
      </c>
      <c r="F24" s="154"/>
      <c r="G24" s="1">
        <f t="shared" si="0"/>
        <v>7655</v>
      </c>
      <c r="H24" s="50" t="s">
        <v>22</v>
      </c>
      <c r="I24" s="109" t="s">
        <v>194</v>
      </c>
    </row>
    <row r="25" spans="1:9" ht="15.75">
      <c r="A25" s="64">
        <v>46094</v>
      </c>
      <c r="B25" t="s">
        <v>747</v>
      </c>
      <c r="C25" s="50" t="s">
        <v>733</v>
      </c>
      <c r="F25" s="154">
        <v>7700</v>
      </c>
      <c r="G25" s="1">
        <f t="shared" si="0"/>
        <v>15355</v>
      </c>
      <c r="H25" s="50" t="s">
        <v>22</v>
      </c>
      <c r="I25" t="s">
        <v>353</v>
      </c>
    </row>
    <row r="26" spans="1:9" ht="15.75">
      <c r="A26" s="64">
        <v>46094</v>
      </c>
      <c r="B26" t="s">
        <v>352</v>
      </c>
      <c r="C26" s="50" t="s">
        <v>86</v>
      </c>
      <c r="D26" s="50" t="s">
        <v>23</v>
      </c>
      <c r="E26">
        <v>3500</v>
      </c>
      <c r="F26" s="119"/>
      <c r="G26" s="1">
        <f t="shared" si="0"/>
        <v>11855</v>
      </c>
      <c r="H26" s="50" t="s">
        <v>22</v>
      </c>
      <c r="I26" t="s">
        <v>353</v>
      </c>
    </row>
    <row r="27" spans="1:9" ht="15.75">
      <c r="A27" s="64">
        <v>46094</v>
      </c>
      <c r="B27" t="s">
        <v>354</v>
      </c>
      <c r="C27" s="50" t="s">
        <v>86</v>
      </c>
      <c r="D27" s="50" t="s">
        <v>23</v>
      </c>
      <c r="E27">
        <v>3500</v>
      </c>
      <c r="F27" s="154"/>
      <c r="G27" s="1">
        <f t="shared" si="0"/>
        <v>8355</v>
      </c>
      <c r="H27" s="50" t="s">
        <v>22</v>
      </c>
      <c r="I27" t="s">
        <v>353</v>
      </c>
    </row>
    <row r="28" spans="1:9" ht="15.75">
      <c r="A28" s="64">
        <v>46094</v>
      </c>
      <c r="B28" t="s">
        <v>355</v>
      </c>
      <c r="C28" s="50" t="s">
        <v>748</v>
      </c>
      <c r="D28" s="50" t="s">
        <v>10</v>
      </c>
      <c r="E28">
        <v>700</v>
      </c>
      <c r="F28" s="154"/>
      <c r="G28" s="1">
        <f t="shared" si="0"/>
        <v>7655</v>
      </c>
      <c r="H28" s="50" t="s">
        <v>22</v>
      </c>
      <c r="I28" t="s">
        <v>353</v>
      </c>
    </row>
    <row r="29" spans="1:9" ht="15.75">
      <c r="A29" s="64">
        <v>46098</v>
      </c>
      <c r="B29" t="s">
        <v>749</v>
      </c>
      <c r="C29" s="50" t="s">
        <v>733</v>
      </c>
      <c r="E29">
        <v>9500</v>
      </c>
      <c r="F29" s="154"/>
      <c r="G29" s="1">
        <f t="shared" si="0"/>
        <v>-1845</v>
      </c>
      <c r="H29" s="50" t="s">
        <v>22</v>
      </c>
      <c r="I29" s="126" t="s">
        <v>622</v>
      </c>
    </row>
    <row r="30" spans="1:9">
      <c r="A30" s="64">
        <v>46098</v>
      </c>
      <c r="B30" t="s">
        <v>747</v>
      </c>
      <c r="C30" s="50" t="s">
        <v>733</v>
      </c>
      <c r="F30">
        <v>50000</v>
      </c>
      <c r="G30" s="1">
        <f t="shared" si="0"/>
        <v>48155</v>
      </c>
      <c r="H30" s="50" t="s">
        <v>22</v>
      </c>
      <c r="I30" t="s">
        <v>117</v>
      </c>
    </row>
    <row r="31" spans="1:9">
      <c r="A31" s="64">
        <v>46098</v>
      </c>
      <c r="B31" t="s">
        <v>370</v>
      </c>
      <c r="C31" s="50" t="s">
        <v>116</v>
      </c>
      <c r="D31" s="50" t="s">
        <v>87</v>
      </c>
      <c r="E31">
        <v>50000</v>
      </c>
      <c r="G31" s="1">
        <f t="shared" si="0"/>
        <v>-1845</v>
      </c>
      <c r="H31" s="50" t="s">
        <v>22</v>
      </c>
      <c r="I31" t="s">
        <v>117</v>
      </c>
    </row>
    <row r="32" spans="1:9">
      <c r="A32" s="68">
        <v>46098</v>
      </c>
      <c r="B32" s="69" t="s">
        <v>732</v>
      </c>
      <c r="C32" s="61" t="s">
        <v>733</v>
      </c>
      <c r="D32" s="70"/>
      <c r="E32" s="69"/>
      <c r="F32" s="145">
        <v>20000</v>
      </c>
      <c r="G32" s="1">
        <f t="shared" si="0"/>
        <v>18155</v>
      </c>
      <c r="H32" s="50" t="s">
        <v>22</v>
      </c>
      <c r="I32" s="109" t="s">
        <v>358</v>
      </c>
    </row>
    <row r="33" spans="1:9">
      <c r="A33" s="68">
        <v>46098</v>
      </c>
      <c r="B33" s="69" t="s">
        <v>357</v>
      </c>
      <c r="C33" s="153" t="s">
        <v>80</v>
      </c>
      <c r="D33" s="70" t="s">
        <v>10</v>
      </c>
      <c r="E33" s="69">
        <v>15000</v>
      </c>
      <c r="F33" s="108"/>
      <c r="G33" s="1">
        <f t="shared" si="0"/>
        <v>3155</v>
      </c>
      <c r="H33" s="50" t="s">
        <v>22</v>
      </c>
      <c r="I33" s="109" t="s">
        <v>358</v>
      </c>
    </row>
    <row r="34" spans="1:9">
      <c r="A34" s="68">
        <v>46098</v>
      </c>
      <c r="B34" s="69" t="s">
        <v>732</v>
      </c>
      <c r="C34" s="153" t="s">
        <v>733</v>
      </c>
      <c r="D34" s="70"/>
      <c r="E34" s="69"/>
      <c r="F34" s="108">
        <v>30000</v>
      </c>
      <c r="G34" s="1">
        <f t="shared" si="0"/>
        <v>33155</v>
      </c>
      <c r="H34" s="50" t="s">
        <v>22</v>
      </c>
      <c r="I34" s="109" t="s">
        <v>192</v>
      </c>
    </row>
    <row r="35" spans="1:9">
      <c r="A35" s="64">
        <v>46101</v>
      </c>
      <c r="B35" t="s">
        <v>387</v>
      </c>
      <c r="C35" s="50" t="s">
        <v>750</v>
      </c>
      <c r="D35" s="50" t="s">
        <v>23</v>
      </c>
      <c r="E35">
        <v>30000</v>
      </c>
      <c r="G35" s="1">
        <f t="shared" si="0"/>
        <v>3155</v>
      </c>
      <c r="H35" s="50" t="s">
        <v>22</v>
      </c>
      <c r="I35" t="s">
        <v>192</v>
      </c>
    </row>
    <row r="36" spans="1:9">
      <c r="A36" s="64">
        <v>46107</v>
      </c>
      <c r="B36" t="s">
        <v>747</v>
      </c>
      <c r="C36" s="50" t="s">
        <v>733</v>
      </c>
      <c r="F36">
        <v>7000</v>
      </c>
      <c r="G36" s="1">
        <f t="shared" si="0"/>
        <v>10155</v>
      </c>
      <c r="H36" s="50" t="s">
        <v>22</v>
      </c>
      <c r="I36" t="s">
        <v>498</v>
      </c>
    </row>
    <row r="37" spans="1:9">
      <c r="A37" s="64">
        <v>46108</v>
      </c>
      <c r="B37" t="s">
        <v>352</v>
      </c>
      <c r="C37" s="50" t="s">
        <v>86</v>
      </c>
      <c r="D37" s="50" t="s">
        <v>23</v>
      </c>
      <c r="E37">
        <v>3500</v>
      </c>
      <c r="G37" s="1">
        <f t="shared" si="0"/>
        <v>6655</v>
      </c>
      <c r="H37" s="50" t="s">
        <v>22</v>
      </c>
      <c r="I37" t="s">
        <v>498</v>
      </c>
    </row>
    <row r="38" spans="1:9">
      <c r="A38" s="64">
        <v>46108</v>
      </c>
      <c r="B38" t="s">
        <v>354</v>
      </c>
      <c r="C38" s="50" t="s">
        <v>86</v>
      </c>
      <c r="D38" s="50" t="s">
        <v>23</v>
      </c>
      <c r="E38">
        <v>3500</v>
      </c>
      <c r="G38" s="1">
        <f t="shared" si="0"/>
        <v>3155</v>
      </c>
      <c r="H38" s="50" t="s">
        <v>22</v>
      </c>
      <c r="I38" t="s">
        <v>498</v>
      </c>
    </row>
  </sheetData>
  <autoFilter ref="A1:J39" xr:uid="{00000000-0009-0000-0000-000010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J69"/>
  <sheetViews>
    <sheetView topLeftCell="B54" workbookViewId="0">
      <selection activeCell="D11" sqref="D11"/>
    </sheetView>
  </sheetViews>
  <sheetFormatPr defaultColWidth="10" defaultRowHeight="15"/>
  <cols>
    <col min="1" max="1" width="18.140625" style="38" customWidth="1"/>
    <col min="2" max="2" width="40.140625" customWidth="1"/>
    <col min="3" max="10" width="18.140625" customWidth="1"/>
  </cols>
  <sheetData>
    <row r="1" spans="1:10" ht="30">
      <c r="A1" s="146" t="s">
        <v>737</v>
      </c>
      <c r="B1" s="136" t="s">
        <v>69</v>
      </c>
      <c r="C1" s="136" t="s">
        <v>725</v>
      </c>
      <c r="D1" s="136" t="s">
        <v>726</v>
      </c>
      <c r="E1" s="137" t="s">
        <v>727</v>
      </c>
      <c r="F1" s="147" t="s">
        <v>728</v>
      </c>
      <c r="G1" s="137" t="s">
        <v>729</v>
      </c>
      <c r="H1" s="136" t="s">
        <v>0</v>
      </c>
      <c r="I1" s="136" t="s">
        <v>75</v>
      </c>
      <c r="J1" s="141" t="s">
        <v>730</v>
      </c>
    </row>
    <row r="2" spans="1:10">
      <c r="A2" s="62">
        <v>46082</v>
      </c>
      <c r="B2" s="63" t="s">
        <v>602</v>
      </c>
      <c r="C2" s="63"/>
      <c r="D2" s="63"/>
      <c r="E2" s="63"/>
      <c r="F2" s="148"/>
      <c r="G2" s="63">
        <v>4136</v>
      </c>
    </row>
    <row r="3" spans="1:10">
      <c r="A3" s="149">
        <v>46082</v>
      </c>
      <c r="B3" s="65" t="s">
        <v>79</v>
      </c>
      <c r="C3" s="65" t="s">
        <v>80</v>
      </c>
      <c r="D3" s="66" t="s">
        <v>10</v>
      </c>
      <c r="E3" s="65">
        <v>5000</v>
      </c>
      <c r="G3" s="1">
        <f t="shared" ref="G3:G66" si="0">+G2+F3-E3</f>
        <v>-864</v>
      </c>
      <c r="H3" t="s">
        <v>27</v>
      </c>
      <c r="I3" s="126"/>
    </row>
    <row r="4" spans="1:10">
      <c r="A4" s="62">
        <v>46084</v>
      </c>
      <c r="B4" s="63" t="s">
        <v>751</v>
      </c>
      <c r="C4" s="63" t="s">
        <v>733</v>
      </c>
      <c r="D4" s="59"/>
      <c r="E4" s="1"/>
      <c r="F4" s="1">
        <v>45000</v>
      </c>
      <c r="G4" s="1">
        <f t="shared" si="0"/>
        <v>44136</v>
      </c>
      <c r="H4" t="s">
        <v>27</v>
      </c>
      <c r="I4" t="s">
        <v>126</v>
      </c>
    </row>
    <row r="5" spans="1:10">
      <c r="A5" s="62">
        <v>46084</v>
      </c>
      <c r="B5" s="63" t="s">
        <v>124</v>
      </c>
      <c r="C5" t="s">
        <v>125</v>
      </c>
      <c r="D5" s="59" t="s">
        <v>10</v>
      </c>
      <c r="E5">
        <v>45000</v>
      </c>
      <c r="G5" s="1">
        <f t="shared" si="0"/>
        <v>-864</v>
      </c>
      <c r="H5" t="s">
        <v>27</v>
      </c>
      <c r="I5" t="s">
        <v>126</v>
      </c>
    </row>
    <row r="6" spans="1:10">
      <c r="A6" s="62">
        <v>46085</v>
      </c>
      <c r="B6" s="63" t="s">
        <v>751</v>
      </c>
      <c r="C6" s="63" t="s">
        <v>733</v>
      </c>
      <c r="D6" s="59"/>
      <c r="F6">
        <v>1100</v>
      </c>
      <c r="G6" s="1">
        <f t="shared" si="0"/>
        <v>236</v>
      </c>
      <c r="H6" t="s">
        <v>27</v>
      </c>
      <c r="I6" t="s">
        <v>150</v>
      </c>
    </row>
    <row r="7" spans="1:10">
      <c r="A7" s="62">
        <v>46085</v>
      </c>
      <c r="B7" s="63" t="s">
        <v>148</v>
      </c>
      <c r="C7" t="s">
        <v>149</v>
      </c>
      <c r="D7" s="59" t="s">
        <v>10</v>
      </c>
      <c r="E7">
        <v>300</v>
      </c>
      <c r="G7" s="1">
        <f t="shared" si="0"/>
        <v>-64</v>
      </c>
      <c r="H7" t="s">
        <v>27</v>
      </c>
      <c r="I7" t="s">
        <v>150</v>
      </c>
    </row>
    <row r="8" spans="1:10">
      <c r="A8" s="62">
        <v>46085</v>
      </c>
      <c r="B8" s="63" t="s">
        <v>151</v>
      </c>
      <c r="C8" t="s">
        <v>149</v>
      </c>
      <c r="D8" s="59" t="s">
        <v>10</v>
      </c>
      <c r="E8">
        <v>500</v>
      </c>
      <c r="G8" s="1">
        <f t="shared" si="0"/>
        <v>-564</v>
      </c>
      <c r="H8" t="s">
        <v>27</v>
      </c>
      <c r="I8" t="s">
        <v>150</v>
      </c>
    </row>
    <row r="9" spans="1:10">
      <c r="A9" s="62">
        <v>46085</v>
      </c>
      <c r="B9" s="63" t="s">
        <v>152</v>
      </c>
      <c r="C9" t="s">
        <v>149</v>
      </c>
      <c r="D9" s="59" t="s">
        <v>10</v>
      </c>
      <c r="E9">
        <v>300</v>
      </c>
      <c r="G9" s="1">
        <f t="shared" si="0"/>
        <v>-864</v>
      </c>
      <c r="H9" t="s">
        <v>27</v>
      </c>
      <c r="I9" t="s">
        <v>150</v>
      </c>
    </row>
    <row r="10" spans="1:10">
      <c r="A10" s="62">
        <v>46085</v>
      </c>
      <c r="B10" s="63" t="s">
        <v>751</v>
      </c>
      <c r="C10" s="63" t="s">
        <v>733</v>
      </c>
      <c r="D10" s="59"/>
      <c r="F10">
        <v>8000</v>
      </c>
      <c r="G10" s="1">
        <f t="shared" si="0"/>
        <v>7136</v>
      </c>
      <c r="H10" t="s">
        <v>27</v>
      </c>
      <c r="I10" t="s">
        <v>154</v>
      </c>
    </row>
    <row r="11" spans="1:10">
      <c r="A11" s="62">
        <v>46085</v>
      </c>
      <c r="B11" s="63" t="s">
        <v>153</v>
      </c>
      <c r="C11" s="63" t="s">
        <v>86</v>
      </c>
      <c r="D11" s="59" t="s">
        <v>10</v>
      </c>
      <c r="E11">
        <v>4000</v>
      </c>
      <c r="G11" s="1">
        <f t="shared" si="0"/>
        <v>3136</v>
      </c>
      <c r="H11" t="s">
        <v>27</v>
      </c>
      <c r="I11" t="s">
        <v>154</v>
      </c>
    </row>
    <row r="12" spans="1:10">
      <c r="A12" s="62">
        <v>46085</v>
      </c>
      <c r="B12" s="63" t="s">
        <v>155</v>
      </c>
      <c r="C12" s="63" t="s">
        <v>86</v>
      </c>
      <c r="D12" s="59" t="s">
        <v>10</v>
      </c>
      <c r="E12">
        <v>4000</v>
      </c>
      <c r="G12" s="1">
        <f t="shared" si="0"/>
        <v>-864</v>
      </c>
      <c r="H12" t="s">
        <v>27</v>
      </c>
      <c r="I12" t="s">
        <v>154</v>
      </c>
    </row>
    <row r="13" spans="1:10">
      <c r="A13" s="58">
        <v>46087</v>
      </c>
      <c r="B13" s="63" t="s">
        <v>751</v>
      </c>
      <c r="C13" s="63" t="s">
        <v>733</v>
      </c>
      <c r="D13" s="59"/>
      <c r="F13">
        <v>2500</v>
      </c>
      <c r="G13" s="1">
        <f t="shared" si="0"/>
        <v>1636</v>
      </c>
      <c r="H13" t="s">
        <v>27</v>
      </c>
      <c r="I13" t="s">
        <v>183</v>
      </c>
    </row>
    <row r="14" spans="1:10">
      <c r="A14" s="58">
        <v>46087</v>
      </c>
      <c r="B14" s="63" t="s">
        <v>182</v>
      </c>
      <c r="C14" s="63" t="s">
        <v>86</v>
      </c>
      <c r="D14" s="59" t="s">
        <v>10</v>
      </c>
      <c r="E14">
        <v>1000</v>
      </c>
      <c r="G14" s="1">
        <f t="shared" si="0"/>
        <v>636</v>
      </c>
      <c r="H14" t="s">
        <v>27</v>
      </c>
      <c r="I14" t="s">
        <v>183</v>
      </c>
    </row>
    <row r="15" spans="1:10">
      <c r="A15" s="58">
        <v>46087</v>
      </c>
      <c r="B15" s="63" t="s">
        <v>184</v>
      </c>
      <c r="C15" s="63" t="s">
        <v>86</v>
      </c>
      <c r="D15" s="59" t="s">
        <v>10</v>
      </c>
      <c r="E15">
        <v>1000</v>
      </c>
      <c r="G15" s="1">
        <f t="shared" si="0"/>
        <v>-364</v>
      </c>
      <c r="H15" t="s">
        <v>27</v>
      </c>
      <c r="I15" t="s">
        <v>183</v>
      </c>
    </row>
    <row r="16" spans="1:10">
      <c r="A16" s="58">
        <v>46087</v>
      </c>
      <c r="B16" s="63" t="s">
        <v>185</v>
      </c>
      <c r="C16" t="s">
        <v>149</v>
      </c>
      <c r="D16" s="59" t="s">
        <v>10</v>
      </c>
      <c r="E16">
        <v>500</v>
      </c>
      <c r="G16" s="1">
        <f t="shared" si="0"/>
        <v>-864</v>
      </c>
      <c r="H16" t="s">
        <v>27</v>
      </c>
      <c r="I16" t="s">
        <v>183</v>
      </c>
    </row>
    <row r="17" spans="1:9">
      <c r="A17" s="58">
        <v>46090</v>
      </c>
      <c r="B17" s="63" t="s">
        <v>751</v>
      </c>
      <c r="C17" s="63" t="s">
        <v>733</v>
      </c>
      <c r="D17" s="59"/>
      <c r="F17">
        <v>15000</v>
      </c>
      <c r="G17" s="1">
        <f t="shared" si="0"/>
        <v>14136</v>
      </c>
      <c r="H17" t="s">
        <v>27</v>
      </c>
      <c r="I17" t="s">
        <v>196</v>
      </c>
    </row>
    <row r="18" spans="1:9">
      <c r="A18" s="58">
        <v>46090</v>
      </c>
      <c r="B18" s="63" t="s">
        <v>195</v>
      </c>
      <c r="C18" t="s">
        <v>125</v>
      </c>
      <c r="D18" s="59" t="s">
        <v>10</v>
      </c>
      <c r="E18">
        <v>15000</v>
      </c>
      <c r="G18" s="1">
        <f t="shared" si="0"/>
        <v>-864</v>
      </c>
      <c r="H18" t="s">
        <v>27</v>
      </c>
      <c r="I18" t="s">
        <v>196</v>
      </c>
    </row>
    <row r="19" spans="1:9">
      <c r="A19" s="58">
        <v>46090</v>
      </c>
      <c r="B19" s="63" t="s">
        <v>751</v>
      </c>
      <c r="C19" t="s">
        <v>733</v>
      </c>
      <c r="D19" s="59"/>
      <c r="F19">
        <v>2000</v>
      </c>
      <c r="G19" s="1">
        <f t="shared" si="0"/>
        <v>1136</v>
      </c>
      <c r="H19" t="s">
        <v>27</v>
      </c>
      <c r="I19" t="s">
        <v>198</v>
      </c>
    </row>
    <row r="20" spans="1:9">
      <c r="A20" s="58">
        <v>46090</v>
      </c>
      <c r="B20" s="63" t="s">
        <v>197</v>
      </c>
      <c r="C20" s="63" t="s">
        <v>86</v>
      </c>
      <c r="D20" s="59" t="s">
        <v>10</v>
      </c>
      <c r="E20">
        <v>1000</v>
      </c>
      <c r="G20" s="1">
        <f t="shared" si="0"/>
        <v>136</v>
      </c>
      <c r="H20" t="s">
        <v>27</v>
      </c>
      <c r="I20" t="s">
        <v>198</v>
      </c>
    </row>
    <row r="21" spans="1:9">
      <c r="A21" s="58">
        <v>46090</v>
      </c>
      <c r="B21" s="63" t="s">
        <v>184</v>
      </c>
      <c r="C21" s="63" t="s">
        <v>86</v>
      </c>
      <c r="D21" s="59" t="s">
        <v>10</v>
      </c>
      <c r="E21">
        <v>1000</v>
      </c>
      <c r="G21" s="1">
        <f t="shared" si="0"/>
        <v>-864</v>
      </c>
      <c r="H21" t="s">
        <v>27</v>
      </c>
      <c r="I21" t="s">
        <v>198</v>
      </c>
    </row>
    <row r="22" spans="1:9">
      <c r="A22" s="58">
        <v>46090</v>
      </c>
      <c r="B22" s="63" t="s">
        <v>751</v>
      </c>
      <c r="C22" t="s">
        <v>733</v>
      </c>
      <c r="D22" s="59"/>
      <c r="F22" s="1">
        <v>30000</v>
      </c>
      <c r="G22" s="1">
        <f t="shared" si="0"/>
        <v>29136</v>
      </c>
      <c r="H22" t="s">
        <v>27</v>
      </c>
      <c r="I22" t="s">
        <v>192</v>
      </c>
    </row>
    <row r="23" spans="1:9">
      <c r="A23" s="58">
        <v>46090</v>
      </c>
      <c r="B23" s="63" t="s">
        <v>199</v>
      </c>
      <c r="C23" t="s">
        <v>190</v>
      </c>
      <c r="D23" s="59" t="s">
        <v>191</v>
      </c>
      <c r="E23" s="1">
        <v>30000</v>
      </c>
      <c r="G23" s="1">
        <f t="shared" si="0"/>
        <v>-864</v>
      </c>
      <c r="H23" t="s">
        <v>27</v>
      </c>
      <c r="I23" t="s">
        <v>192</v>
      </c>
    </row>
    <row r="24" spans="1:9">
      <c r="A24" s="149">
        <v>46090</v>
      </c>
      <c r="B24" s="65" t="s">
        <v>732</v>
      </c>
      <c r="C24" s="65" t="s">
        <v>733</v>
      </c>
      <c r="D24" s="66"/>
      <c r="E24" s="65"/>
      <c r="F24" s="65">
        <v>5000</v>
      </c>
      <c r="G24" s="1">
        <f t="shared" si="0"/>
        <v>4136</v>
      </c>
      <c r="H24" t="s">
        <v>27</v>
      </c>
      <c r="I24" s="150" t="s">
        <v>194</v>
      </c>
    </row>
    <row r="25" spans="1:9">
      <c r="A25" s="149">
        <v>46090</v>
      </c>
      <c r="B25" s="65" t="s">
        <v>193</v>
      </c>
      <c r="C25" s="60" t="s">
        <v>80</v>
      </c>
      <c r="D25" s="66" t="s">
        <v>10</v>
      </c>
      <c r="E25" s="65">
        <v>5000</v>
      </c>
      <c r="F25" s="65"/>
      <c r="G25" s="1">
        <f t="shared" si="0"/>
        <v>-864</v>
      </c>
      <c r="H25" t="s">
        <v>27</v>
      </c>
      <c r="I25" s="150" t="s">
        <v>194</v>
      </c>
    </row>
    <row r="26" spans="1:9">
      <c r="A26" s="58">
        <v>46092</v>
      </c>
      <c r="B26" s="63" t="s">
        <v>751</v>
      </c>
      <c r="C26" t="s">
        <v>733</v>
      </c>
      <c r="D26" s="59"/>
      <c r="F26">
        <v>13000</v>
      </c>
      <c r="G26" s="1">
        <f t="shared" si="0"/>
        <v>12136</v>
      </c>
      <c r="H26" t="s">
        <v>27</v>
      </c>
      <c r="I26" t="s">
        <v>232</v>
      </c>
    </row>
    <row r="27" spans="1:9">
      <c r="A27" s="58">
        <v>46092</v>
      </c>
      <c r="B27" s="63" t="s">
        <v>231</v>
      </c>
      <c r="C27" s="63" t="s">
        <v>86</v>
      </c>
      <c r="D27" s="59" t="s">
        <v>10</v>
      </c>
      <c r="E27">
        <v>3000</v>
      </c>
      <c r="G27" s="1">
        <f t="shared" si="0"/>
        <v>9136</v>
      </c>
      <c r="H27" t="s">
        <v>27</v>
      </c>
      <c r="I27" t="s">
        <v>232</v>
      </c>
    </row>
    <row r="28" spans="1:9">
      <c r="A28" s="58">
        <v>46092</v>
      </c>
      <c r="B28" s="63" t="s">
        <v>233</v>
      </c>
      <c r="C28" s="63" t="s">
        <v>86</v>
      </c>
      <c r="D28" s="59" t="s">
        <v>10</v>
      </c>
      <c r="E28">
        <v>5000</v>
      </c>
      <c r="G28" s="1">
        <f t="shared" si="0"/>
        <v>4136</v>
      </c>
      <c r="H28" t="s">
        <v>27</v>
      </c>
      <c r="I28" t="s">
        <v>232</v>
      </c>
    </row>
    <row r="29" spans="1:9">
      <c r="A29" s="58">
        <v>46092</v>
      </c>
      <c r="B29" s="63" t="s">
        <v>234</v>
      </c>
      <c r="C29" s="63" t="s">
        <v>86</v>
      </c>
      <c r="D29" s="59" t="s">
        <v>10</v>
      </c>
      <c r="E29">
        <v>5000</v>
      </c>
      <c r="G29" s="1">
        <f t="shared" si="0"/>
        <v>-864</v>
      </c>
      <c r="H29" t="s">
        <v>27</v>
      </c>
      <c r="I29" t="s">
        <v>232</v>
      </c>
    </row>
    <row r="30" spans="1:9">
      <c r="A30" s="58">
        <v>46092</v>
      </c>
      <c r="B30" s="63" t="s">
        <v>751</v>
      </c>
      <c r="C30" t="s">
        <v>733</v>
      </c>
      <c r="D30" s="59"/>
      <c r="F30" s="1">
        <v>20000</v>
      </c>
      <c r="G30" s="1">
        <f t="shared" si="0"/>
        <v>19136</v>
      </c>
      <c r="H30" t="s">
        <v>27</v>
      </c>
      <c r="I30" t="s">
        <v>237</v>
      </c>
    </row>
    <row r="31" spans="1:9">
      <c r="A31" s="58">
        <v>46092</v>
      </c>
      <c r="B31" s="63" t="s">
        <v>235</v>
      </c>
      <c r="C31" s="59" t="s">
        <v>10</v>
      </c>
      <c r="D31" s="59" t="s">
        <v>10</v>
      </c>
      <c r="E31">
        <v>1500</v>
      </c>
      <c r="G31" s="1">
        <f t="shared" si="0"/>
        <v>17636</v>
      </c>
      <c r="H31" t="s">
        <v>27</v>
      </c>
      <c r="I31" t="s">
        <v>237</v>
      </c>
    </row>
    <row r="32" spans="1:9">
      <c r="A32" s="58">
        <v>46092</v>
      </c>
      <c r="B32" s="63" t="s">
        <v>238</v>
      </c>
      <c r="C32" s="59" t="s">
        <v>10</v>
      </c>
      <c r="D32" s="59" t="s">
        <v>10</v>
      </c>
      <c r="E32">
        <v>2000</v>
      </c>
      <c r="G32" s="1">
        <f t="shared" si="0"/>
        <v>15636</v>
      </c>
      <c r="H32" t="s">
        <v>27</v>
      </c>
      <c r="I32" t="s">
        <v>237</v>
      </c>
    </row>
    <row r="33" spans="1:9">
      <c r="A33" s="58">
        <v>46092</v>
      </c>
      <c r="B33" s="63" t="s">
        <v>239</v>
      </c>
      <c r="C33" s="59" t="s">
        <v>10</v>
      </c>
      <c r="D33" s="59" t="s">
        <v>10</v>
      </c>
      <c r="E33">
        <v>1000</v>
      </c>
      <c r="G33" s="1">
        <f t="shared" si="0"/>
        <v>14636</v>
      </c>
      <c r="H33" t="s">
        <v>27</v>
      </c>
      <c r="I33" t="s">
        <v>237</v>
      </c>
    </row>
    <row r="34" spans="1:9">
      <c r="A34" s="58">
        <v>46092</v>
      </c>
      <c r="B34" s="63" t="s">
        <v>240</v>
      </c>
      <c r="C34" s="59" t="s">
        <v>10</v>
      </c>
      <c r="D34" s="59" t="s">
        <v>10</v>
      </c>
      <c r="E34">
        <v>3100</v>
      </c>
      <c r="G34" s="1">
        <f t="shared" si="0"/>
        <v>11536</v>
      </c>
      <c r="H34" t="s">
        <v>27</v>
      </c>
      <c r="I34" t="s">
        <v>237</v>
      </c>
    </row>
    <row r="35" spans="1:9">
      <c r="A35" s="58">
        <v>46092</v>
      </c>
      <c r="B35" s="63" t="s">
        <v>241</v>
      </c>
      <c r="C35" s="59" t="s">
        <v>10</v>
      </c>
      <c r="D35" s="59" t="s">
        <v>10</v>
      </c>
      <c r="E35">
        <v>950</v>
      </c>
      <c r="G35" s="1">
        <f t="shared" si="0"/>
        <v>10586</v>
      </c>
      <c r="H35" t="s">
        <v>27</v>
      </c>
      <c r="I35" t="s">
        <v>237</v>
      </c>
    </row>
    <row r="36" spans="1:9">
      <c r="A36" s="58">
        <v>46092</v>
      </c>
      <c r="B36" s="63" t="s">
        <v>242</v>
      </c>
      <c r="C36" s="59" t="s">
        <v>10</v>
      </c>
      <c r="D36" s="59" t="s">
        <v>10</v>
      </c>
      <c r="E36">
        <v>950</v>
      </c>
      <c r="F36" s="1"/>
      <c r="G36" s="1">
        <f t="shared" si="0"/>
        <v>9636</v>
      </c>
      <c r="H36" t="s">
        <v>27</v>
      </c>
      <c r="I36" t="s">
        <v>237</v>
      </c>
    </row>
    <row r="37" spans="1:9">
      <c r="A37" s="58">
        <v>46092</v>
      </c>
      <c r="B37" s="63" t="s">
        <v>243</v>
      </c>
      <c r="C37" s="59" t="s">
        <v>10</v>
      </c>
      <c r="D37" s="59" t="s">
        <v>10</v>
      </c>
      <c r="E37">
        <v>1550</v>
      </c>
      <c r="G37" s="1">
        <f t="shared" si="0"/>
        <v>8086</v>
      </c>
      <c r="H37" t="s">
        <v>27</v>
      </c>
      <c r="I37" t="s">
        <v>237</v>
      </c>
    </row>
    <row r="38" spans="1:9">
      <c r="A38" s="58">
        <v>46092</v>
      </c>
      <c r="B38" s="63" t="s">
        <v>244</v>
      </c>
      <c r="C38" s="59" t="s">
        <v>10</v>
      </c>
      <c r="D38" s="59" t="s">
        <v>10</v>
      </c>
      <c r="E38">
        <v>575</v>
      </c>
      <c r="G38" s="1">
        <f t="shared" si="0"/>
        <v>7511</v>
      </c>
      <c r="H38" t="s">
        <v>27</v>
      </c>
      <c r="I38" t="s">
        <v>237</v>
      </c>
    </row>
    <row r="39" spans="1:9">
      <c r="A39" s="58">
        <v>46092</v>
      </c>
      <c r="B39" s="63" t="s">
        <v>245</v>
      </c>
      <c r="C39" s="59" t="s">
        <v>10</v>
      </c>
      <c r="D39" s="59" t="s">
        <v>10</v>
      </c>
      <c r="E39">
        <v>1500</v>
      </c>
      <c r="G39" s="1">
        <f t="shared" si="0"/>
        <v>6011</v>
      </c>
      <c r="H39" t="s">
        <v>27</v>
      </c>
      <c r="I39" t="s">
        <v>237</v>
      </c>
    </row>
    <row r="40" spans="1:9">
      <c r="A40" s="58">
        <v>46092</v>
      </c>
      <c r="B40" s="63" t="s">
        <v>246</v>
      </c>
      <c r="C40" s="59" t="s">
        <v>10</v>
      </c>
      <c r="D40" s="59" t="s">
        <v>10</v>
      </c>
      <c r="E40">
        <v>825</v>
      </c>
      <c r="G40" s="1">
        <f t="shared" si="0"/>
        <v>5186</v>
      </c>
      <c r="H40" t="s">
        <v>27</v>
      </c>
      <c r="I40" t="s">
        <v>237</v>
      </c>
    </row>
    <row r="41" spans="1:9">
      <c r="A41" s="58">
        <v>46092</v>
      </c>
      <c r="B41" s="63" t="s">
        <v>247</v>
      </c>
      <c r="C41" s="59" t="s">
        <v>10</v>
      </c>
      <c r="D41" s="59" t="s">
        <v>10</v>
      </c>
      <c r="E41">
        <v>575</v>
      </c>
      <c r="G41" s="1">
        <f t="shared" si="0"/>
        <v>4611</v>
      </c>
      <c r="H41" t="s">
        <v>27</v>
      </c>
      <c r="I41" t="s">
        <v>237</v>
      </c>
    </row>
    <row r="42" spans="1:9">
      <c r="A42" s="58">
        <v>46092</v>
      </c>
      <c r="B42" s="63" t="s">
        <v>248</v>
      </c>
      <c r="C42" s="59" t="s">
        <v>10</v>
      </c>
      <c r="D42" s="59" t="s">
        <v>10</v>
      </c>
      <c r="E42">
        <v>600</v>
      </c>
      <c r="G42" s="1">
        <f t="shared" si="0"/>
        <v>4011</v>
      </c>
      <c r="H42" t="s">
        <v>27</v>
      </c>
      <c r="I42" t="s">
        <v>237</v>
      </c>
    </row>
    <row r="43" spans="1:9">
      <c r="A43" s="58">
        <v>46092</v>
      </c>
      <c r="B43" s="63" t="s">
        <v>249</v>
      </c>
      <c r="C43" s="59" t="s">
        <v>10</v>
      </c>
      <c r="D43" s="59" t="s">
        <v>10</v>
      </c>
      <c r="E43">
        <v>3150</v>
      </c>
      <c r="G43" s="1">
        <f t="shared" si="0"/>
        <v>861</v>
      </c>
      <c r="H43" t="s">
        <v>27</v>
      </c>
      <c r="I43" t="s">
        <v>237</v>
      </c>
    </row>
    <row r="44" spans="1:9">
      <c r="A44" s="58">
        <v>46092</v>
      </c>
      <c r="B44" s="63" t="s">
        <v>250</v>
      </c>
      <c r="C44" s="59" t="s">
        <v>10</v>
      </c>
      <c r="D44" s="59" t="s">
        <v>10</v>
      </c>
      <c r="E44">
        <v>375</v>
      </c>
      <c r="G44" s="1">
        <f t="shared" si="0"/>
        <v>486</v>
      </c>
      <c r="H44" t="s">
        <v>27</v>
      </c>
      <c r="I44" t="s">
        <v>237</v>
      </c>
    </row>
    <row r="45" spans="1:9">
      <c r="A45" s="58">
        <v>46092</v>
      </c>
      <c r="B45" s="63" t="s">
        <v>251</v>
      </c>
      <c r="C45" s="59" t="s">
        <v>10</v>
      </c>
      <c r="D45" s="59" t="s">
        <v>10</v>
      </c>
      <c r="E45">
        <v>950</v>
      </c>
      <c r="G45" s="1">
        <f t="shared" si="0"/>
        <v>-464</v>
      </c>
      <c r="H45" t="s">
        <v>27</v>
      </c>
      <c r="I45" t="s">
        <v>237</v>
      </c>
    </row>
    <row r="46" spans="1:9">
      <c r="A46" s="58">
        <v>46092</v>
      </c>
      <c r="B46" s="63" t="s">
        <v>252</v>
      </c>
      <c r="C46" s="59" t="s">
        <v>10</v>
      </c>
      <c r="D46" s="59" t="s">
        <v>10</v>
      </c>
      <c r="E46">
        <v>375</v>
      </c>
      <c r="G46" s="1">
        <f t="shared" si="0"/>
        <v>-839</v>
      </c>
      <c r="H46" t="s">
        <v>27</v>
      </c>
      <c r="I46" t="s">
        <v>237</v>
      </c>
    </row>
    <row r="47" spans="1:9">
      <c r="A47" s="58">
        <v>46098</v>
      </c>
      <c r="B47" s="63" t="s">
        <v>751</v>
      </c>
      <c r="C47" s="59" t="s">
        <v>733</v>
      </c>
      <c r="D47" s="59"/>
      <c r="F47">
        <v>25000</v>
      </c>
      <c r="G47" s="1">
        <f t="shared" si="0"/>
        <v>24161</v>
      </c>
      <c r="H47" t="s">
        <v>27</v>
      </c>
      <c r="I47" t="s">
        <v>362</v>
      </c>
    </row>
    <row r="48" spans="1:9">
      <c r="A48" s="58">
        <v>46098</v>
      </c>
      <c r="B48" s="65" t="s">
        <v>360</v>
      </c>
      <c r="C48" s="59" t="s">
        <v>361</v>
      </c>
      <c r="D48" s="59" t="s">
        <v>10</v>
      </c>
      <c r="E48">
        <v>25000</v>
      </c>
      <c r="G48" s="1">
        <f t="shared" si="0"/>
        <v>-839</v>
      </c>
      <c r="H48" t="s">
        <v>27</v>
      </c>
      <c r="I48" t="s">
        <v>362</v>
      </c>
    </row>
    <row r="49" spans="1:9">
      <c r="A49" s="58">
        <v>46098</v>
      </c>
      <c r="B49" s="63" t="s">
        <v>751</v>
      </c>
      <c r="C49" s="59" t="s">
        <v>733</v>
      </c>
      <c r="D49" s="59"/>
      <c r="F49">
        <v>4000</v>
      </c>
      <c r="G49" s="1">
        <f t="shared" si="0"/>
        <v>3161</v>
      </c>
      <c r="H49" t="s">
        <v>27</v>
      </c>
      <c r="I49" t="s">
        <v>364</v>
      </c>
    </row>
    <row r="50" spans="1:9">
      <c r="A50" s="58">
        <v>46098</v>
      </c>
      <c r="B50" s="63" t="s">
        <v>363</v>
      </c>
      <c r="C50" s="63" t="s">
        <v>86</v>
      </c>
      <c r="D50" s="59" t="s">
        <v>10</v>
      </c>
      <c r="E50">
        <v>2000</v>
      </c>
      <c r="G50" s="1">
        <f t="shared" si="0"/>
        <v>1161</v>
      </c>
      <c r="H50" t="s">
        <v>27</v>
      </c>
      <c r="I50" t="s">
        <v>364</v>
      </c>
    </row>
    <row r="51" spans="1:9">
      <c r="A51" s="58">
        <v>46098</v>
      </c>
      <c r="B51" s="63" t="s">
        <v>365</v>
      </c>
      <c r="C51" s="63" t="s">
        <v>86</v>
      </c>
      <c r="D51" s="59" t="s">
        <v>10</v>
      </c>
      <c r="E51">
        <v>2000</v>
      </c>
      <c r="G51" s="1">
        <f t="shared" si="0"/>
        <v>-839</v>
      </c>
      <c r="H51" t="s">
        <v>27</v>
      </c>
      <c r="I51" t="s">
        <v>364</v>
      </c>
    </row>
    <row r="52" spans="1:9">
      <c r="A52" s="149">
        <v>46098</v>
      </c>
      <c r="B52" s="65" t="s">
        <v>732</v>
      </c>
      <c r="C52" s="60" t="s">
        <v>733</v>
      </c>
      <c r="D52" s="66"/>
      <c r="E52" s="65"/>
      <c r="F52" s="65">
        <v>20000</v>
      </c>
      <c r="G52" s="1">
        <f t="shared" si="0"/>
        <v>19161</v>
      </c>
      <c r="H52" t="s">
        <v>27</v>
      </c>
      <c r="I52" s="150" t="s">
        <v>358</v>
      </c>
    </row>
    <row r="53" spans="1:9">
      <c r="A53" s="149">
        <v>46098</v>
      </c>
      <c r="B53" s="65" t="s">
        <v>357</v>
      </c>
      <c r="C53" s="65" t="s">
        <v>80</v>
      </c>
      <c r="D53" s="66" t="s">
        <v>10</v>
      </c>
      <c r="E53" s="65">
        <v>15000</v>
      </c>
      <c r="F53" s="65"/>
      <c r="G53" s="1">
        <f t="shared" si="0"/>
        <v>4161</v>
      </c>
      <c r="H53" t="s">
        <v>27</v>
      </c>
      <c r="I53" s="150" t="s">
        <v>358</v>
      </c>
    </row>
    <row r="54" spans="1:9">
      <c r="A54" s="58">
        <v>46105</v>
      </c>
      <c r="B54" s="63" t="s">
        <v>751</v>
      </c>
      <c r="C54" s="59" t="s">
        <v>733</v>
      </c>
      <c r="D54" s="59"/>
      <c r="F54" s="1">
        <v>10000</v>
      </c>
      <c r="G54" s="1">
        <f t="shared" si="0"/>
        <v>14161</v>
      </c>
      <c r="H54" t="s">
        <v>27</v>
      </c>
      <c r="I54" t="s">
        <v>396</v>
      </c>
    </row>
    <row r="55" spans="1:9">
      <c r="A55" s="58">
        <v>46105</v>
      </c>
      <c r="B55" s="63" t="s">
        <v>395</v>
      </c>
      <c r="C55" s="63" t="s">
        <v>86</v>
      </c>
      <c r="D55" s="59" t="s">
        <v>10</v>
      </c>
      <c r="E55">
        <v>5000</v>
      </c>
      <c r="G55" s="1">
        <f t="shared" si="0"/>
        <v>9161</v>
      </c>
      <c r="H55" t="s">
        <v>27</v>
      </c>
      <c r="I55" t="s">
        <v>396</v>
      </c>
    </row>
    <row r="56" spans="1:9">
      <c r="A56" s="58">
        <v>46105</v>
      </c>
      <c r="B56" s="63" t="s">
        <v>397</v>
      </c>
      <c r="C56" s="63" t="s">
        <v>86</v>
      </c>
      <c r="D56" s="59" t="s">
        <v>10</v>
      </c>
      <c r="E56">
        <v>5000</v>
      </c>
      <c r="G56" s="1">
        <f t="shared" si="0"/>
        <v>4161</v>
      </c>
      <c r="H56" t="s">
        <v>27</v>
      </c>
      <c r="I56" t="s">
        <v>396</v>
      </c>
    </row>
    <row r="57" spans="1:9">
      <c r="A57" s="58">
        <v>46105</v>
      </c>
      <c r="B57" s="63" t="s">
        <v>751</v>
      </c>
      <c r="C57" s="59" t="s">
        <v>733</v>
      </c>
      <c r="D57" s="59"/>
      <c r="F57" s="1">
        <v>10000</v>
      </c>
      <c r="G57" s="1">
        <f t="shared" si="0"/>
        <v>14161</v>
      </c>
      <c r="H57" t="s">
        <v>27</v>
      </c>
      <c r="I57" t="s">
        <v>399</v>
      </c>
    </row>
    <row r="58" spans="1:9">
      <c r="A58" s="58">
        <v>46105</v>
      </c>
      <c r="B58" s="63" t="s">
        <v>398</v>
      </c>
      <c r="C58" s="63" t="s">
        <v>86</v>
      </c>
      <c r="D58" s="59" t="s">
        <v>10</v>
      </c>
      <c r="E58">
        <v>5000</v>
      </c>
      <c r="G58" s="1">
        <f t="shared" si="0"/>
        <v>9161</v>
      </c>
      <c r="H58" t="s">
        <v>27</v>
      </c>
      <c r="I58" t="s">
        <v>399</v>
      </c>
    </row>
    <row r="59" spans="1:9">
      <c r="A59" s="58">
        <v>46105</v>
      </c>
      <c r="B59" s="63" t="s">
        <v>400</v>
      </c>
      <c r="C59" s="63" t="s">
        <v>86</v>
      </c>
      <c r="D59" s="59" t="s">
        <v>10</v>
      </c>
      <c r="E59">
        <v>5000</v>
      </c>
      <c r="G59" s="1">
        <f t="shared" si="0"/>
        <v>4161</v>
      </c>
      <c r="H59" t="s">
        <v>27</v>
      </c>
      <c r="I59" t="s">
        <v>399</v>
      </c>
    </row>
    <row r="60" spans="1:9">
      <c r="A60" s="58">
        <v>46105</v>
      </c>
      <c r="B60" s="63" t="s">
        <v>751</v>
      </c>
      <c r="C60" s="59" t="s">
        <v>733</v>
      </c>
      <c r="D60" s="59"/>
      <c r="F60">
        <v>13000</v>
      </c>
      <c r="G60" s="1">
        <f t="shared" si="0"/>
        <v>17161</v>
      </c>
      <c r="H60" t="s">
        <v>27</v>
      </c>
      <c r="I60" t="s">
        <v>402</v>
      </c>
    </row>
    <row r="61" spans="1:9">
      <c r="A61" s="58">
        <v>46105</v>
      </c>
      <c r="B61" s="63" t="s">
        <v>401</v>
      </c>
      <c r="C61" s="63" t="s">
        <v>86</v>
      </c>
      <c r="D61" s="59" t="s">
        <v>10</v>
      </c>
      <c r="E61">
        <v>3000</v>
      </c>
      <c r="G61" s="1">
        <f t="shared" si="0"/>
        <v>14161</v>
      </c>
      <c r="H61" t="s">
        <v>27</v>
      </c>
      <c r="I61" t="s">
        <v>402</v>
      </c>
    </row>
    <row r="62" spans="1:9">
      <c r="A62" s="58">
        <v>46105</v>
      </c>
      <c r="B62" s="63" t="s">
        <v>233</v>
      </c>
      <c r="C62" s="63" t="s">
        <v>86</v>
      </c>
      <c r="D62" s="59" t="s">
        <v>10</v>
      </c>
      <c r="E62">
        <v>5000</v>
      </c>
      <c r="G62" s="1">
        <f t="shared" si="0"/>
        <v>9161</v>
      </c>
      <c r="H62" t="s">
        <v>27</v>
      </c>
      <c r="I62" t="s">
        <v>402</v>
      </c>
    </row>
    <row r="63" spans="1:9">
      <c r="A63" s="58">
        <v>46105</v>
      </c>
      <c r="B63" s="63" t="s">
        <v>752</v>
      </c>
      <c r="C63" s="63" t="s">
        <v>86</v>
      </c>
      <c r="D63" s="59" t="s">
        <v>10</v>
      </c>
      <c r="E63">
        <v>5000</v>
      </c>
      <c r="G63" s="1">
        <f t="shared" si="0"/>
        <v>4161</v>
      </c>
      <c r="H63" t="s">
        <v>27</v>
      </c>
      <c r="I63" t="s">
        <v>402</v>
      </c>
    </row>
    <row r="64" spans="1:9">
      <c r="A64" s="58">
        <v>46105</v>
      </c>
      <c r="B64" s="63" t="s">
        <v>751</v>
      </c>
      <c r="C64" s="59" t="s">
        <v>733</v>
      </c>
      <c r="D64" s="59"/>
      <c r="F64">
        <v>32200</v>
      </c>
      <c r="G64" s="1">
        <f t="shared" si="0"/>
        <v>36361</v>
      </c>
      <c r="H64" t="s">
        <v>27</v>
      </c>
      <c r="I64" t="s">
        <v>404</v>
      </c>
    </row>
    <row r="65" spans="1:9">
      <c r="A65" s="58">
        <v>46105</v>
      </c>
      <c r="B65" s="63" t="s">
        <v>403</v>
      </c>
      <c r="C65" t="s">
        <v>149</v>
      </c>
      <c r="D65" s="59" t="s">
        <v>10</v>
      </c>
      <c r="E65">
        <v>32200</v>
      </c>
      <c r="G65" s="1">
        <f t="shared" si="0"/>
        <v>4161</v>
      </c>
      <c r="H65" t="s">
        <v>27</v>
      </c>
      <c r="I65" t="s">
        <v>404</v>
      </c>
    </row>
    <row r="66" spans="1:9">
      <c r="A66" s="58">
        <v>46108</v>
      </c>
      <c r="B66" t="s">
        <v>732</v>
      </c>
      <c r="C66" t="s">
        <v>733</v>
      </c>
      <c r="D66" s="151"/>
      <c r="F66">
        <v>11860</v>
      </c>
      <c r="G66" s="1">
        <f t="shared" si="0"/>
        <v>16021</v>
      </c>
      <c r="H66" t="s">
        <v>27</v>
      </c>
      <c r="I66" s="126" t="s">
        <v>496</v>
      </c>
    </row>
    <row r="67" spans="1:9">
      <c r="A67" s="58">
        <v>46108</v>
      </c>
      <c r="B67" t="s">
        <v>495</v>
      </c>
      <c r="C67" t="s">
        <v>463</v>
      </c>
      <c r="D67" s="151" t="s">
        <v>10</v>
      </c>
      <c r="E67">
        <v>11860</v>
      </c>
      <c r="G67" s="1">
        <f>+G66+F67-E67</f>
        <v>4161</v>
      </c>
      <c r="H67" t="s">
        <v>27</v>
      </c>
      <c r="I67" s="126" t="s">
        <v>496</v>
      </c>
    </row>
    <row r="68" spans="1:9">
      <c r="A68" s="58">
        <v>46112</v>
      </c>
      <c r="B68" s="65" t="s">
        <v>732</v>
      </c>
      <c r="C68" t="s">
        <v>733</v>
      </c>
      <c r="F68">
        <v>30000</v>
      </c>
      <c r="G68" s="1">
        <f>+G67+F68-E68</f>
        <v>34161</v>
      </c>
      <c r="H68" t="s">
        <v>27</v>
      </c>
      <c r="I68" s="126" t="s">
        <v>563</v>
      </c>
    </row>
    <row r="69" spans="1:9">
      <c r="A69" s="58">
        <v>46112</v>
      </c>
      <c r="B69" t="s">
        <v>562</v>
      </c>
      <c r="C69" t="s">
        <v>125</v>
      </c>
      <c r="D69" t="s">
        <v>10</v>
      </c>
      <c r="E69">
        <v>30000</v>
      </c>
      <c r="G69" s="1">
        <f>+G68+F69-E69</f>
        <v>4161</v>
      </c>
      <c r="H69" t="s">
        <v>27</v>
      </c>
      <c r="I69" s="126" t="s">
        <v>563</v>
      </c>
    </row>
  </sheetData>
  <autoFilter ref="A1:J69" xr:uid="{00000000-0009-0000-0000-000011000000}"/>
  <sortState xmlns:xlrd2="http://schemas.microsoft.com/office/spreadsheetml/2017/richdata2" ref="A2:J69">
    <sortCondition ref="A2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J71"/>
  <sheetViews>
    <sheetView topLeftCell="A49" workbookViewId="0">
      <selection activeCell="C17" sqref="C17"/>
    </sheetView>
  </sheetViews>
  <sheetFormatPr defaultColWidth="11" defaultRowHeight="15"/>
  <cols>
    <col min="1" max="1" width="21.85546875" style="50" customWidth="1"/>
    <col min="2" max="2" width="37.7109375" customWidth="1"/>
    <col min="3" max="3" width="19.85546875" customWidth="1"/>
    <col min="4" max="4" width="15.28515625" customWidth="1"/>
    <col min="5" max="5" width="13.5703125" customWidth="1"/>
    <col min="7" max="7" width="14" customWidth="1"/>
    <col min="9" max="9" width="11" style="126"/>
  </cols>
  <sheetData>
    <row r="1" spans="1:10" s="50" customFormat="1" ht="33" customHeight="1">
      <c r="A1" s="144" t="s">
        <v>68</v>
      </c>
      <c r="B1" s="136" t="s">
        <v>69</v>
      </c>
      <c r="C1" s="136" t="s">
        <v>753</v>
      </c>
      <c r="D1" s="136" t="s">
        <v>726</v>
      </c>
      <c r="E1" s="137" t="s">
        <v>727</v>
      </c>
      <c r="F1" s="137" t="s">
        <v>728</v>
      </c>
      <c r="G1" s="137" t="s">
        <v>729</v>
      </c>
      <c r="H1" s="136" t="s">
        <v>0</v>
      </c>
      <c r="I1" s="140" t="s">
        <v>75</v>
      </c>
      <c r="J1" s="141" t="s">
        <v>730</v>
      </c>
    </row>
    <row r="2" spans="1:10">
      <c r="A2" s="64">
        <v>46082</v>
      </c>
      <c r="B2" t="s">
        <v>602</v>
      </c>
      <c r="E2" s="1"/>
      <c r="F2" s="1"/>
      <c r="G2" s="1">
        <v>260050</v>
      </c>
    </row>
    <row r="3" spans="1:10">
      <c r="A3" s="64">
        <v>46083</v>
      </c>
      <c r="B3" t="s">
        <v>732</v>
      </c>
      <c r="C3" t="s">
        <v>733</v>
      </c>
      <c r="F3">
        <v>8000</v>
      </c>
      <c r="G3" s="1">
        <f t="shared" ref="G3:G64" si="0">+G2+F3-E3</f>
        <v>268050</v>
      </c>
      <c r="H3" t="s">
        <v>25</v>
      </c>
      <c r="I3" s="126" t="s">
        <v>93</v>
      </c>
    </row>
    <row r="4" spans="1:10">
      <c r="A4" s="64">
        <v>46083</v>
      </c>
      <c r="B4" t="s">
        <v>92</v>
      </c>
      <c r="C4" t="s">
        <v>86</v>
      </c>
      <c r="D4" t="s">
        <v>26</v>
      </c>
      <c r="E4">
        <v>4000</v>
      </c>
      <c r="G4" s="1">
        <f t="shared" si="0"/>
        <v>264050</v>
      </c>
      <c r="H4" t="s">
        <v>25</v>
      </c>
      <c r="I4" s="126" t="s">
        <v>93</v>
      </c>
    </row>
    <row r="5" spans="1:10">
      <c r="A5" s="64">
        <v>46083</v>
      </c>
      <c r="B5" t="s">
        <v>94</v>
      </c>
      <c r="C5" t="s">
        <v>86</v>
      </c>
      <c r="D5" t="s">
        <v>26</v>
      </c>
      <c r="E5">
        <v>4000</v>
      </c>
      <c r="G5" s="1">
        <f t="shared" si="0"/>
        <v>260050</v>
      </c>
      <c r="H5" t="s">
        <v>25</v>
      </c>
      <c r="I5" s="126" t="s">
        <v>93</v>
      </c>
    </row>
    <row r="6" spans="1:10">
      <c r="A6" s="64">
        <v>46084</v>
      </c>
      <c r="B6" t="s">
        <v>127</v>
      </c>
      <c r="C6" t="s">
        <v>128</v>
      </c>
      <c r="D6" t="s">
        <v>87</v>
      </c>
      <c r="E6" s="1">
        <v>50000</v>
      </c>
      <c r="F6" s="1"/>
      <c r="G6" s="1">
        <f t="shared" si="0"/>
        <v>210050</v>
      </c>
      <c r="H6" t="s">
        <v>25</v>
      </c>
    </row>
    <row r="7" spans="1:10">
      <c r="A7" s="64">
        <v>46084</v>
      </c>
      <c r="B7" t="s">
        <v>129</v>
      </c>
      <c r="C7" t="s">
        <v>128</v>
      </c>
      <c r="D7" t="s">
        <v>87</v>
      </c>
      <c r="E7">
        <v>40000</v>
      </c>
      <c r="G7" s="1">
        <f t="shared" si="0"/>
        <v>170050</v>
      </c>
      <c r="H7" t="s">
        <v>25</v>
      </c>
    </row>
    <row r="8" spans="1:10">
      <c r="A8" s="64">
        <v>46084</v>
      </c>
      <c r="B8" t="s">
        <v>130</v>
      </c>
      <c r="C8" t="s">
        <v>128</v>
      </c>
      <c r="D8" t="s">
        <v>87</v>
      </c>
      <c r="E8">
        <v>40000</v>
      </c>
      <c r="G8" s="1">
        <f t="shared" si="0"/>
        <v>130050</v>
      </c>
      <c r="H8" t="s">
        <v>25</v>
      </c>
    </row>
    <row r="9" spans="1:10">
      <c r="A9" s="64">
        <v>46084</v>
      </c>
      <c r="B9" t="s">
        <v>131</v>
      </c>
      <c r="C9" t="s">
        <v>86</v>
      </c>
      <c r="D9" t="s">
        <v>87</v>
      </c>
      <c r="E9">
        <v>14000</v>
      </c>
      <c r="G9" s="1">
        <f t="shared" si="0"/>
        <v>116050</v>
      </c>
      <c r="H9" t="s">
        <v>25</v>
      </c>
    </row>
    <row r="10" spans="1:10">
      <c r="A10" s="64">
        <v>46084</v>
      </c>
      <c r="B10" t="s">
        <v>132</v>
      </c>
      <c r="C10" t="s">
        <v>86</v>
      </c>
      <c r="D10" t="s">
        <v>87</v>
      </c>
      <c r="E10">
        <v>7000</v>
      </c>
      <c r="G10" s="1">
        <f t="shared" si="0"/>
        <v>109050</v>
      </c>
      <c r="H10" t="s">
        <v>25</v>
      </c>
    </row>
    <row r="11" spans="1:10">
      <c r="A11" s="64">
        <v>46084</v>
      </c>
      <c r="B11" t="s">
        <v>133</v>
      </c>
      <c r="C11" t="s">
        <v>86</v>
      </c>
      <c r="D11" t="s">
        <v>87</v>
      </c>
      <c r="E11">
        <v>12000</v>
      </c>
      <c r="G11" s="1">
        <f t="shared" si="0"/>
        <v>97050</v>
      </c>
      <c r="H11" t="s">
        <v>25</v>
      </c>
    </row>
    <row r="12" spans="1:10">
      <c r="A12" s="64">
        <v>46084</v>
      </c>
      <c r="B12" t="s">
        <v>134</v>
      </c>
      <c r="C12" t="s">
        <v>86</v>
      </c>
      <c r="D12" t="s">
        <v>87</v>
      </c>
      <c r="E12">
        <v>15000</v>
      </c>
      <c r="G12" s="1">
        <f t="shared" si="0"/>
        <v>82050</v>
      </c>
      <c r="H12" t="s">
        <v>25</v>
      </c>
    </row>
    <row r="13" spans="1:10">
      <c r="A13" s="64">
        <v>46084</v>
      </c>
      <c r="B13" t="s">
        <v>135</v>
      </c>
      <c r="C13" t="s">
        <v>86</v>
      </c>
      <c r="D13" t="s">
        <v>87</v>
      </c>
      <c r="E13">
        <v>15000</v>
      </c>
      <c r="G13" s="1">
        <f t="shared" si="0"/>
        <v>67050</v>
      </c>
      <c r="H13" t="s">
        <v>25</v>
      </c>
    </row>
    <row r="14" spans="1:10">
      <c r="A14" s="64">
        <v>46084</v>
      </c>
      <c r="B14" t="s">
        <v>136</v>
      </c>
      <c r="C14" t="s">
        <v>89</v>
      </c>
      <c r="D14" t="s">
        <v>87</v>
      </c>
      <c r="E14">
        <v>30000</v>
      </c>
      <c r="G14" s="1">
        <f t="shared" si="0"/>
        <v>37050</v>
      </c>
      <c r="H14" t="s">
        <v>25</v>
      </c>
    </row>
    <row r="15" spans="1:10">
      <c r="A15" s="64">
        <v>46084</v>
      </c>
      <c r="B15" t="s">
        <v>113</v>
      </c>
      <c r="C15" t="s">
        <v>89</v>
      </c>
      <c r="D15" t="s">
        <v>87</v>
      </c>
      <c r="E15">
        <v>6000</v>
      </c>
      <c r="G15" s="1">
        <f t="shared" si="0"/>
        <v>31050</v>
      </c>
      <c r="H15" t="s">
        <v>25</v>
      </c>
    </row>
    <row r="16" spans="1:10">
      <c r="A16" s="64">
        <v>46084</v>
      </c>
      <c r="B16" s="69" t="s">
        <v>79</v>
      </c>
      <c r="C16" t="s">
        <v>80</v>
      </c>
      <c r="D16" t="s">
        <v>26</v>
      </c>
      <c r="E16">
        <v>5000</v>
      </c>
      <c r="G16" s="1">
        <f t="shared" si="0"/>
        <v>26050</v>
      </c>
      <c r="H16" t="s">
        <v>25</v>
      </c>
    </row>
    <row r="17" spans="1:9">
      <c r="A17" s="64">
        <v>46085</v>
      </c>
      <c r="B17" t="s">
        <v>156</v>
      </c>
      <c r="C17" t="s">
        <v>86</v>
      </c>
      <c r="D17" t="s">
        <v>26</v>
      </c>
      <c r="E17">
        <v>13000</v>
      </c>
      <c r="G17" s="1">
        <f t="shared" si="0"/>
        <v>13050</v>
      </c>
      <c r="H17" t="s">
        <v>25</v>
      </c>
    </row>
    <row r="18" spans="1:9">
      <c r="A18" s="64">
        <v>46085</v>
      </c>
      <c r="B18" t="s">
        <v>157</v>
      </c>
      <c r="C18" t="s">
        <v>86</v>
      </c>
      <c r="D18" t="s">
        <v>26</v>
      </c>
      <c r="E18">
        <v>13000</v>
      </c>
      <c r="G18" s="1">
        <f t="shared" si="0"/>
        <v>50</v>
      </c>
      <c r="H18" t="s">
        <v>25</v>
      </c>
    </row>
    <row r="19" spans="1:9">
      <c r="A19" s="64">
        <v>46098</v>
      </c>
      <c r="B19" t="s">
        <v>732</v>
      </c>
      <c r="C19" t="s">
        <v>733</v>
      </c>
      <c r="F19">
        <v>50000</v>
      </c>
      <c r="G19" s="1">
        <f t="shared" si="0"/>
        <v>50050</v>
      </c>
      <c r="H19" t="s">
        <v>25</v>
      </c>
      <c r="I19" s="126" t="s">
        <v>117</v>
      </c>
    </row>
    <row r="20" spans="1:9">
      <c r="A20" s="64">
        <v>46098</v>
      </c>
      <c r="B20" t="s">
        <v>366</v>
      </c>
      <c r="C20" t="s">
        <v>116</v>
      </c>
      <c r="D20" t="s">
        <v>87</v>
      </c>
      <c r="E20">
        <v>50000</v>
      </c>
      <c r="G20" s="1">
        <f t="shared" si="0"/>
        <v>50</v>
      </c>
      <c r="H20" t="s">
        <v>25</v>
      </c>
      <c r="I20" s="126" t="s">
        <v>117</v>
      </c>
    </row>
    <row r="21" spans="1:9">
      <c r="A21" s="64">
        <v>46098</v>
      </c>
      <c r="B21" t="s">
        <v>732</v>
      </c>
      <c r="C21" t="s">
        <v>733</v>
      </c>
      <c r="F21">
        <v>150000</v>
      </c>
      <c r="G21" s="1">
        <f t="shared" si="0"/>
        <v>150050</v>
      </c>
      <c r="H21" t="s">
        <v>25</v>
      </c>
      <c r="I21" s="126" t="s">
        <v>368</v>
      </c>
    </row>
    <row r="22" spans="1:9">
      <c r="A22" s="64">
        <v>46098</v>
      </c>
      <c r="B22" t="s">
        <v>367</v>
      </c>
      <c r="C22" t="s">
        <v>116</v>
      </c>
      <c r="D22" t="s">
        <v>87</v>
      </c>
      <c r="E22">
        <v>100000</v>
      </c>
      <c r="G22" s="1">
        <f t="shared" si="0"/>
        <v>50050</v>
      </c>
      <c r="H22" t="s">
        <v>25</v>
      </c>
      <c r="I22" s="126" t="s">
        <v>368</v>
      </c>
    </row>
    <row r="23" spans="1:9">
      <c r="A23" s="64">
        <v>46098</v>
      </c>
      <c r="B23" t="s">
        <v>369</v>
      </c>
      <c r="C23" t="s">
        <v>116</v>
      </c>
      <c r="D23" t="s">
        <v>87</v>
      </c>
      <c r="E23">
        <v>50000</v>
      </c>
      <c r="G23" s="1">
        <f t="shared" si="0"/>
        <v>50</v>
      </c>
      <c r="H23" t="s">
        <v>25</v>
      </c>
      <c r="I23" s="126" t="s">
        <v>368</v>
      </c>
    </row>
    <row r="24" spans="1:9">
      <c r="A24" s="64">
        <v>46104</v>
      </c>
      <c r="B24" t="s">
        <v>732</v>
      </c>
      <c r="C24" t="s">
        <v>733</v>
      </c>
      <c r="F24">
        <v>12000</v>
      </c>
      <c r="G24" s="1">
        <f t="shared" si="0"/>
        <v>12050</v>
      </c>
      <c r="H24" t="s">
        <v>25</v>
      </c>
      <c r="I24" s="126" t="s">
        <v>393</v>
      </c>
    </row>
    <row r="25" spans="1:9">
      <c r="A25" s="64">
        <v>46104</v>
      </c>
      <c r="B25" t="s">
        <v>392</v>
      </c>
      <c r="C25" t="s">
        <v>86</v>
      </c>
      <c r="D25" t="s">
        <v>26</v>
      </c>
      <c r="E25">
        <v>5000</v>
      </c>
      <c r="G25" s="1">
        <f t="shared" si="0"/>
        <v>7050</v>
      </c>
      <c r="H25" t="s">
        <v>25</v>
      </c>
      <c r="I25" s="126" t="s">
        <v>393</v>
      </c>
    </row>
    <row r="26" spans="1:9">
      <c r="A26" s="64">
        <v>46104</v>
      </c>
      <c r="B26" t="s">
        <v>394</v>
      </c>
      <c r="C26" t="s">
        <v>86</v>
      </c>
      <c r="D26" t="s">
        <v>26</v>
      </c>
      <c r="E26">
        <v>7000</v>
      </c>
      <c r="G26" s="1">
        <f t="shared" si="0"/>
        <v>50</v>
      </c>
      <c r="H26" t="s">
        <v>25</v>
      </c>
      <c r="I26" s="126" t="s">
        <v>393</v>
      </c>
    </row>
    <row r="27" spans="1:9">
      <c r="A27" s="64">
        <v>46106</v>
      </c>
      <c r="B27" t="s">
        <v>732</v>
      </c>
      <c r="C27" t="s">
        <v>733</v>
      </c>
      <c r="F27">
        <v>2600</v>
      </c>
      <c r="G27" s="1">
        <f t="shared" si="0"/>
        <v>2650</v>
      </c>
      <c r="H27" t="s">
        <v>25</v>
      </c>
      <c r="I27" s="126" t="s">
        <v>417</v>
      </c>
    </row>
    <row r="28" spans="1:9">
      <c r="A28" s="64">
        <v>46106</v>
      </c>
      <c r="B28" t="s">
        <v>416</v>
      </c>
      <c r="C28" t="s">
        <v>236</v>
      </c>
      <c r="D28" t="s">
        <v>26</v>
      </c>
      <c r="E28">
        <v>2600</v>
      </c>
      <c r="G28" s="1">
        <f t="shared" si="0"/>
        <v>50</v>
      </c>
      <c r="H28" t="s">
        <v>25</v>
      </c>
      <c r="I28" s="126" t="s">
        <v>417</v>
      </c>
    </row>
    <row r="29" spans="1:9">
      <c r="A29" s="64">
        <v>46106</v>
      </c>
      <c r="B29" t="s">
        <v>732</v>
      </c>
      <c r="C29" t="s">
        <v>733</v>
      </c>
      <c r="F29">
        <v>4500</v>
      </c>
      <c r="G29" s="1">
        <f t="shared" si="0"/>
        <v>4550</v>
      </c>
      <c r="H29" t="s">
        <v>25</v>
      </c>
      <c r="I29" s="126" t="s">
        <v>406</v>
      </c>
    </row>
    <row r="30" spans="1:9">
      <c r="A30" s="64">
        <v>46106</v>
      </c>
      <c r="B30" t="s">
        <v>418</v>
      </c>
      <c r="C30" t="s">
        <v>86</v>
      </c>
      <c r="D30" t="s">
        <v>26</v>
      </c>
      <c r="E30">
        <v>4500</v>
      </c>
      <c r="G30" s="1">
        <f t="shared" si="0"/>
        <v>50</v>
      </c>
      <c r="H30" t="s">
        <v>25</v>
      </c>
      <c r="I30" s="126" t="s">
        <v>406</v>
      </c>
    </row>
    <row r="31" spans="1:9">
      <c r="A31" s="64">
        <v>46106</v>
      </c>
      <c r="B31" t="s">
        <v>732</v>
      </c>
      <c r="C31" t="s">
        <v>733</v>
      </c>
      <c r="F31">
        <v>176000</v>
      </c>
      <c r="G31" s="1">
        <f t="shared" si="0"/>
        <v>176050</v>
      </c>
      <c r="H31" t="s">
        <v>25</v>
      </c>
      <c r="I31" s="126" t="s">
        <v>421</v>
      </c>
    </row>
    <row r="32" spans="1:9">
      <c r="A32" s="64">
        <v>46106</v>
      </c>
      <c r="B32" t="s">
        <v>419</v>
      </c>
      <c r="C32" t="s">
        <v>420</v>
      </c>
      <c r="D32" t="s">
        <v>26</v>
      </c>
      <c r="E32" s="1">
        <v>10000</v>
      </c>
      <c r="F32" s="1"/>
      <c r="G32" s="1">
        <f t="shared" si="0"/>
        <v>166050</v>
      </c>
      <c r="H32" t="s">
        <v>25</v>
      </c>
      <c r="I32" s="126" t="s">
        <v>421</v>
      </c>
    </row>
    <row r="33" spans="1:9">
      <c r="A33" s="64">
        <v>46106</v>
      </c>
      <c r="B33" t="s">
        <v>422</v>
      </c>
      <c r="C33" t="s">
        <v>420</v>
      </c>
      <c r="D33" t="s">
        <v>26</v>
      </c>
      <c r="E33" s="1">
        <v>10000</v>
      </c>
      <c r="F33" s="1"/>
      <c r="G33" s="1">
        <f t="shared" si="0"/>
        <v>156050</v>
      </c>
      <c r="H33" t="s">
        <v>25</v>
      </c>
      <c r="I33" s="126" t="s">
        <v>421</v>
      </c>
    </row>
    <row r="34" spans="1:9">
      <c r="A34" s="64">
        <v>46106</v>
      </c>
      <c r="B34" t="s">
        <v>423</v>
      </c>
      <c r="C34" t="s">
        <v>420</v>
      </c>
      <c r="D34" t="s">
        <v>26</v>
      </c>
      <c r="E34" s="1">
        <v>10000</v>
      </c>
      <c r="F34" s="1"/>
      <c r="G34" s="1">
        <f t="shared" si="0"/>
        <v>146050</v>
      </c>
      <c r="H34" t="s">
        <v>25</v>
      </c>
      <c r="I34" s="126" t="s">
        <v>421</v>
      </c>
    </row>
    <row r="35" spans="1:9">
      <c r="A35" s="64">
        <v>46106</v>
      </c>
      <c r="B35" t="s">
        <v>424</v>
      </c>
      <c r="C35" t="s">
        <v>420</v>
      </c>
      <c r="D35" t="s">
        <v>26</v>
      </c>
      <c r="E35" s="1">
        <v>10000</v>
      </c>
      <c r="F35" s="1"/>
      <c r="G35" s="1">
        <f t="shared" si="0"/>
        <v>136050</v>
      </c>
      <c r="H35" t="s">
        <v>25</v>
      </c>
      <c r="I35" s="126" t="s">
        <v>421</v>
      </c>
    </row>
    <row r="36" spans="1:9">
      <c r="A36" s="64">
        <v>46106</v>
      </c>
      <c r="B36" t="s">
        <v>425</v>
      </c>
      <c r="C36" t="s">
        <v>420</v>
      </c>
      <c r="D36" t="s">
        <v>26</v>
      </c>
      <c r="E36" s="1">
        <v>10000</v>
      </c>
      <c r="F36" s="1"/>
      <c r="G36" s="1">
        <f t="shared" si="0"/>
        <v>126050</v>
      </c>
      <c r="H36" t="s">
        <v>25</v>
      </c>
      <c r="I36" s="126" t="s">
        <v>421</v>
      </c>
    </row>
    <row r="37" spans="1:9">
      <c r="A37" s="64">
        <v>46106</v>
      </c>
      <c r="B37" t="s">
        <v>426</v>
      </c>
      <c r="C37" t="s">
        <v>420</v>
      </c>
      <c r="D37" t="s">
        <v>26</v>
      </c>
      <c r="E37" s="1">
        <v>10000</v>
      </c>
      <c r="F37" s="1"/>
      <c r="G37" s="1">
        <f t="shared" si="0"/>
        <v>116050</v>
      </c>
      <c r="H37" t="s">
        <v>25</v>
      </c>
      <c r="I37" s="126" t="s">
        <v>421</v>
      </c>
    </row>
    <row r="38" spans="1:9">
      <c r="A38" s="64">
        <v>46106</v>
      </c>
      <c r="B38" t="s">
        <v>427</v>
      </c>
      <c r="C38" t="s">
        <v>420</v>
      </c>
      <c r="D38" t="s">
        <v>26</v>
      </c>
      <c r="E38" s="1">
        <v>10000</v>
      </c>
      <c r="F38" s="1"/>
      <c r="G38" s="1">
        <f t="shared" si="0"/>
        <v>106050</v>
      </c>
      <c r="H38" t="s">
        <v>25</v>
      </c>
      <c r="I38" s="126" t="s">
        <v>421</v>
      </c>
    </row>
    <row r="39" spans="1:9">
      <c r="A39" s="64">
        <v>46106</v>
      </c>
      <c r="B39" t="s">
        <v>428</v>
      </c>
      <c r="C39" t="s">
        <v>420</v>
      </c>
      <c r="D39" t="s">
        <v>26</v>
      </c>
      <c r="E39" s="1">
        <v>10000</v>
      </c>
      <c r="F39" s="1"/>
      <c r="G39" s="1">
        <f t="shared" si="0"/>
        <v>96050</v>
      </c>
      <c r="H39" t="s">
        <v>25</v>
      </c>
      <c r="I39" s="126" t="s">
        <v>421</v>
      </c>
    </row>
    <row r="40" spans="1:9">
      <c r="A40" s="64">
        <v>46106</v>
      </c>
      <c r="B40" t="s">
        <v>429</v>
      </c>
      <c r="C40" t="s">
        <v>420</v>
      </c>
      <c r="D40" t="s">
        <v>26</v>
      </c>
      <c r="E40" s="1">
        <v>7000</v>
      </c>
      <c r="F40" s="1"/>
      <c r="G40" s="1">
        <f t="shared" si="0"/>
        <v>89050</v>
      </c>
      <c r="H40" t="s">
        <v>25</v>
      </c>
      <c r="I40" s="126" t="s">
        <v>421</v>
      </c>
    </row>
    <row r="41" spans="1:9">
      <c r="A41" s="64">
        <v>46106</v>
      </c>
      <c r="B41" t="s">
        <v>429</v>
      </c>
      <c r="C41" t="s">
        <v>420</v>
      </c>
      <c r="D41" t="s">
        <v>26</v>
      </c>
      <c r="E41" s="1">
        <v>7000</v>
      </c>
      <c r="F41" s="1"/>
      <c r="G41" s="1">
        <f t="shared" si="0"/>
        <v>82050</v>
      </c>
      <c r="H41" t="s">
        <v>25</v>
      </c>
      <c r="I41" s="126" t="s">
        <v>421</v>
      </c>
    </row>
    <row r="42" spans="1:9">
      <c r="A42" s="64">
        <v>46106</v>
      </c>
      <c r="B42" t="s">
        <v>429</v>
      </c>
      <c r="C42" t="s">
        <v>420</v>
      </c>
      <c r="D42" t="s">
        <v>26</v>
      </c>
      <c r="E42" s="1">
        <v>7000</v>
      </c>
      <c r="F42" s="1"/>
      <c r="G42" s="1">
        <f t="shared" si="0"/>
        <v>75050</v>
      </c>
      <c r="H42" t="s">
        <v>25</v>
      </c>
      <c r="I42" s="126" t="s">
        <v>421</v>
      </c>
    </row>
    <row r="43" spans="1:9">
      <c r="A43" s="64">
        <v>46106</v>
      </c>
      <c r="B43" t="s">
        <v>430</v>
      </c>
      <c r="C43" t="s">
        <v>420</v>
      </c>
      <c r="D43" t="s">
        <v>26</v>
      </c>
      <c r="E43" s="1">
        <v>5000</v>
      </c>
      <c r="F43" s="1"/>
      <c r="G43" s="1">
        <f t="shared" si="0"/>
        <v>70050</v>
      </c>
      <c r="H43" t="s">
        <v>25</v>
      </c>
      <c r="I43" s="126" t="s">
        <v>421</v>
      </c>
    </row>
    <row r="44" spans="1:9">
      <c r="A44" s="64">
        <v>46106</v>
      </c>
      <c r="B44" t="s">
        <v>431</v>
      </c>
      <c r="C44" t="s">
        <v>420</v>
      </c>
      <c r="D44" t="s">
        <v>26</v>
      </c>
      <c r="E44" s="1">
        <v>5000</v>
      </c>
      <c r="F44" s="1"/>
      <c r="G44" s="1">
        <f t="shared" si="0"/>
        <v>65050</v>
      </c>
      <c r="H44" t="s">
        <v>25</v>
      </c>
      <c r="I44" s="126" t="s">
        <v>421</v>
      </c>
    </row>
    <row r="45" spans="1:9">
      <c r="A45" s="64">
        <v>46106</v>
      </c>
      <c r="B45" t="s">
        <v>432</v>
      </c>
      <c r="C45" t="s">
        <v>420</v>
      </c>
      <c r="D45" t="s">
        <v>26</v>
      </c>
      <c r="E45" s="1">
        <v>5000</v>
      </c>
      <c r="F45" s="1"/>
      <c r="G45" s="1">
        <f t="shared" si="0"/>
        <v>60050</v>
      </c>
      <c r="H45" t="s">
        <v>25</v>
      </c>
      <c r="I45" s="126" t="s">
        <v>421</v>
      </c>
    </row>
    <row r="46" spans="1:9">
      <c r="A46" s="64">
        <v>46106</v>
      </c>
      <c r="B46" t="s">
        <v>433</v>
      </c>
      <c r="C46" t="s">
        <v>420</v>
      </c>
      <c r="D46" t="s">
        <v>26</v>
      </c>
      <c r="E46" s="1">
        <v>5000</v>
      </c>
      <c r="F46" s="1"/>
      <c r="G46" s="1">
        <f t="shared" si="0"/>
        <v>55050</v>
      </c>
      <c r="H46" t="s">
        <v>25</v>
      </c>
      <c r="I46" s="126" t="s">
        <v>421</v>
      </c>
    </row>
    <row r="47" spans="1:9">
      <c r="A47" s="64">
        <v>46106</v>
      </c>
      <c r="B47" t="s">
        <v>434</v>
      </c>
      <c r="C47" t="s">
        <v>420</v>
      </c>
      <c r="D47" t="s">
        <v>26</v>
      </c>
      <c r="E47" s="1">
        <v>5000</v>
      </c>
      <c r="F47" s="1"/>
      <c r="G47" s="1">
        <f t="shared" si="0"/>
        <v>50050</v>
      </c>
      <c r="H47" t="s">
        <v>25</v>
      </c>
      <c r="I47" s="126" t="s">
        <v>421</v>
      </c>
    </row>
    <row r="48" spans="1:9">
      <c r="A48" s="64">
        <v>46106</v>
      </c>
      <c r="B48" t="s">
        <v>435</v>
      </c>
      <c r="C48" t="s">
        <v>420</v>
      </c>
      <c r="D48" t="s">
        <v>26</v>
      </c>
      <c r="E48" s="1">
        <v>5000</v>
      </c>
      <c r="F48" s="1"/>
      <c r="G48" s="1">
        <f t="shared" si="0"/>
        <v>45050</v>
      </c>
      <c r="H48" t="s">
        <v>25</v>
      </c>
      <c r="I48" s="126" t="s">
        <v>421</v>
      </c>
    </row>
    <row r="49" spans="1:9">
      <c r="A49" s="64">
        <v>46106</v>
      </c>
      <c r="B49" t="s">
        <v>436</v>
      </c>
      <c r="C49" t="s">
        <v>420</v>
      </c>
      <c r="D49" t="s">
        <v>26</v>
      </c>
      <c r="E49" s="1">
        <v>5000</v>
      </c>
      <c r="F49" s="1"/>
      <c r="G49" s="1">
        <f t="shared" si="0"/>
        <v>40050</v>
      </c>
      <c r="H49" t="s">
        <v>25</v>
      </c>
      <c r="I49" s="126" t="s">
        <v>421</v>
      </c>
    </row>
    <row r="50" spans="1:9">
      <c r="A50" s="64">
        <v>46106</v>
      </c>
      <c r="B50" t="s">
        <v>437</v>
      </c>
      <c r="C50" t="s">
        <v>420</v>
      </c>
      <c r="D50" t="s">
        <v>26</v>
      </c>
      <c r="E50" s="1">
        <v>5000</v>
      </c>
      <c r="F50" s="1"/>
      <c r="G50" s="1">
        <f t="shared" si="0"/>
        <v>35050</v>
      </c>
      <c r="H50" t="s">
        <v>25</v>
      </c>
      <c r="I50" s="126" t="s">
        <v>421</v>
      </c>
    </row>
    <row r="51" spans="1:9">
      <c r="A51" s="64">
        <v>46106</v>
      </c>
      <c r="B51" t="s">
        <v>438</v>
      </c>
      <c r="C51" t="s">
        <v>420</v>
      </c>
      <c r="D51" t="s">
        <v>26</v>
      </c>
      <c r="E51" s="1">
        <v>5000</v>
      </c>
      <c r="F51" s="1"/>
      <c r="G51" s="1">
        <f t="shared" si="0"/>
        <v>30050</v>
      </c>
      <c r="H51" t="s">
        <v>25</v>
      </c>
      <c r="I51" s="126" t="s">
        <v>421</v>
      </c>
    </row>
    <row r="52" spans="1:9">
      <c r="A52" s="64">
        <v>46106</v>
      </c>
      <c r="B52" t="s">
        <v>439</v>
      </c>
      <c r="C52" t="s">
        <v>420</v>
      </c>
      <c r="D52" t="s">
        <v>26</v>
      </c>
      <c r="E52" s="1">
        <v>5000</v>
      </c>
      <c r="F52" s="1"/>
      <c r="G52" s="1">
        <f t="shared" si="0"/>
        <v>25050</v>
      </c>
      <c r="H52" t="s">
        <v>25</v>
      </c>
      <c r="I52" s="126" t="s">
        <v>421</v>
      </c>
    </row>
    <row r="53" spans="1:9">
      <c r="A53" s="64">
        <v>46106</v>
      </c>
      <c r="B53" t="s">
        <v>440</v>
      </c>
      <c r="C53" t="s">
        <v>420</v>
      </c>
      <c r="D53" t="s">
        <v>26</v>
      </c>
      <c r="E53" s="1">
        <v>5000</v>
      </c>
      <c r="F53" s="1"/>
      <c r="G53" s="1">
        <f t="shared" si="0"/>
        <v>20050</v>
      </c>
      <c r="H53" t="s">
        <v>25</v>
      </c>
      <c r="I53" s="126" t="s">
        <v>421</v>
      </c>
    </row>
    <row r="54" spans="1:9">
      <c r="A54" s="64">
        <v>46106</v>
      </c>
      <c r="B54" t="s">
        <v>441</v>
      </c>
      <c r="C54" t="s">
        <v>420</v>
      </c>
      <c r="D54" t="s">
        <v>26</v>
      </c>
      <c r="E54" s="1">
        <v>5000</v>
      </c>
      <c r="F54" s="1"/>
      <c r="G54" s="1">
        <f t="shared" si="0"/>
        <v>15050</v>
      </c>
      <c r="H54" t="s">
        <v>25</v>
      </c>
      <c r="I54" s="126" t="s">
        <v>421</v>
      </c>
    </row>
    <row r="55" spans="1:9">
      <c r="A55" s="64">
        <v>46106</v>
      </c>
      <c r="B55" t="s">
        <v>442</v>
      </c>
      <c r="C55" t="s">
        <v>420</v>
      </c>
      <c r="D55" t="s">
        <v>26</v>
      </c>
      <c r="E55" s="1">
        <v>5000</v>
      </c>
      <c r="G55" s="1">
        <f t="shared" si="0"/>
        <v>10050</v>
      </c>
      <c r="H55" t="s">
        <v>25</v>
      </c>
      <c r="I55" s="126" t="s">
        <v>421</v>
      </c>
    </row>
    <row r="56" spans="1:9">
      <c r="A56" s="64">
        <v>46106</v>
      </c>
      <c r="B56" t="s">
        <v>440</v>
      </c>
      <c r="C56" t="s">
        <v>420</v>
      </c>
      <c r="D56" t="s">
        <v>26</v>
      </c>
      <c r="E56" s="1">
        <v>5000</v>
      </c>
      <c r="G56" s="1">
        <f t="shared" si="0"/>
        <v>5050</v>
      </c>
      <c r="H56" t="s">
        <v>25</v>
      </c>
      <c r="I56" s="126" t="s">
        <v>421</v>
      </c>
    </row>
    <row r="57" spans="1:9">
      <c r="A57" s="64">
        <v>46106</v>
      </c>
      <c r="B57" t="s">
        <v>443</v>
      </c>
      <c r="C57" t="s">
        <v>420</v>
      </c>
      <c r="D57" t="s">
        <v>26</v>
      </c>
      <c r="E57" s="1">
        <v>5000</v>
      </c>
      <c r="G57" s="1">
        <f t="shared" si="0"/>
        <v>50</v>
      </c>
      <c r="H57" t="s">
        <v>25</v>
      </c>
      <c r="I57" s="126" t="s">
        <v>421</v>
      </c>
    </row>
    <row r="58" spans="1:9">
      <c r="A58" s="64">
        <v>46108</v>
      </c>
      <c r="B58" t="s">
        <v>732</v>
      </c>
      <c r="C58" t="s">
        <v>733</v>
      </c>
      <c r="F58">
        <v>2000</v>
      </c>
      <c r="G58" s="1">
        <f t="shared" si="0"/>
        <v>2050</v>
      </c>
      <c r="H58" t="s">
        <v>25</v>
      </c>
      <c r="I58" s="126" t="s">
        <v>498</v>
      </c>
    </row>
    <row r="59" spans="1:9">
      <c r="A59" s="64">
        <v>46108</v>
      </c>
      <c r="B59" t="s">
        <v>497</v>
      </c>
      <c r="C59" t="s">
        <v>86</v>
      </c>
      <c r="E59">
        <v>2000</v>
      </c>
      <c r="G59" s="1">
        <f t="shared" si="0"/>
        <v>50</v>
      </c>
      <c r="H59" t="s">
        <v>25</v>
      </c>
      <c r="I59" s="126" t="s">
        <v>498</v>
      </c>
    </row>
    <row r="60" spans="1:9">
      <c r="A60" s="68">
        <v>46082</v>
      </c>
      <c r="B60" s="69" t="s">
        <v>79</v>
      </c>
      <c r="C60" s="69" t="s">
        <v>80</v>
      </c>
      <c r="D60" s="116" t="s">
        <v>10</v>
      </c>
      <c r="E60" s="69">
        <v>5000</v>
      </c>
      <c r="G60" s="1">
        <f t="shared" si="0"/>
        <v>-4950</v>
      </c>
      <c r="H60" t="s">
        <v>25</v>
      </c>
      <c r="I60" s="109"/>
    </row>
    <row r="61" spans="1:9">
      <c r="A61" s="68">
        <v>46090</v>
      </c>
      <c r="B61" s="69" t="s">
        <v>732</v>
      </c>
      <c r="C61" s="69" t="s">
        <v>733</v>
      </c>
      <c r="D61" s="116"/>
      <c r="E61" s="69"/>
      <c r="F61" s="108">
        <v>5000</v>
      </c>
      <c r="G61" s="1">
        <f t="shared" si="0"/>
        <v>50</v>
      </c>
      <c r="H61" t="s">
        <v>25</v>
      </c>
      <c r="I61" s="109" t="s">
        <v>194</v>
      </c>
    </row>
    <row r="62" spans="1:9">
      <c r="A62" s="68">
        <v>46090</v>
      </c>
      <c r="B62" s="69" t="s">
        <v>193</v>
      </c>
      <c r="C62" s="60" t="s">
        <v>80</v>
      </c>
      <c r="D62" s="116" t="s">
        <v>10</v>
      </c>
      <c r="E62" s="69">
        <v>5000</v>
      </c>
      <c r="F62" s="108"/>
      <c r="G62" s="1">
        <f t="shared" si="0"/>
        <v>-4950</v>
      </c>
      <c r="H62" t="s">
        <v>25</v>
      </c>
      <c r="I62" s="109" t="s">
        <v>194</v>
      </c>
    </row>
    <row r="63" spans="1:9">
      <c r="A63" s="68">
        <v>46098</v>
      </c>
      <c r="B63" s="69" t="s">
        <v>732</v>
      </c>
      <c r="C63" s="60" t="s">
        <v>733</v>
      </c>
      <c r="D63" s="116"/>
      <c r="E63" s="69"/>
      <c r="F63" s="145">
        <v>20000</v>
      </c>
      <c r="G63" s="1">
        <f t="shared" si="0"/>
        <v>15050</v>
      </c>
      <c r="H63" t="s">
        <v>25</v>
      </c>
      <c r="I63" s="109" t="s">
        <v>358</v>
      </c>
    </row>
    <row r="64" spans="1:9">
      <c r="A64" s="68">
        <v>46098</v>
      </c>
      <c r="B64" s="69" t="s">
        <v>357</v>
      </c>
      <c r="C64" s="69" t="s">
        <v>80</v>
      </c>
      <c r="D64" s="116" t="s">
        <v>10</v>
      </c>
      <c r="E64" s="69">
        <v>15000</v>
      </c>
      <c r="F64" s="108"/>
      <c r="G64" s="1">
        <f t="shared" si="0"/>
        <v>50</v>
      </c>
      <c r="H64" t="s">
        <v>25</v>
      </c>
      <c r="I64" s="126" t="s">
        <v>358</v>
      </c>
    </row>
    <row r="65" spans="7:7">
      <c r="G65" s="1"/>
    </row>
    <row r="66" spans="7:7">
      <c r="G66" s="1"/>
    </row>
    <row r="67" spans="7:7">
      <c r="G67" s="1"/>
    </row>
    <row r="68" spans="7:7">
      <c r="G68" s="1"/>
    </row>
    <row r="69" spans="7:7">
      <c r="G69" s="1"/>
    </row>
    <row r="70" spans="7:7">
      <c r="G70" s="1"/>
    </row>
    <row r="71" spans="7:7">
      <c r="G71" s="1"/>
    </row>
  </sheetData>
  <autoFilter ref="A1:J64" xr:uid="{00000000-0009-0000-0000-000012000000}"/>
  <sortState xmlns:xlrd2="http://schemas.microsoft.com/office/spreadsheetml/2017/richdata2" ref="A2:J59">
    <sortCondition ref="A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2"/>
  <sheetViews>
    <sheetView topLeftCell="F1" workbookViewId="0">
      <selection activeCell="H16" sqref="H16"/>
    </sheetView>
  </sheetViews>
  <sheetFormatPr defaultColWidth="9.5703125" defaultRowHeight="15"/>
  <cols>
    <col min="1" max="16" width="14.42578125" customWidth="1"/>
  </cols>
  <sheetData>
    <row r="1" spans="1:16">
      <c r="A1" s="480"/>
      <c r="B1" s="480" t="s">
        <v>45</v>
      </c>
      <c r="C1" s="335"/>
      <c r="D1" s="478" t="s">
        <v>46</v>
      </c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380" t="s">
        <v>47</v>
      </c>
    </row>
    <row r="2" spans="1:16" ht="45">
      <c r="A2" s="481"/>
      <c r="B2" s="481"/>
      <c r="C2" s="336" t="s">
        <v>48</v>
      </c>
      <c r="D2" s="336" t="s">
        <v>49</v>
      </c>
      <c r="E2" s="337" t="s">
        <v>50</v>
      </c>
      <c r="F2" s="337" t="s">
        <v>51</v>
      </c>
      <c r="G2" s="337" t="s">
        <v>52</v>
      </c>
      <c r="H2" s="338" t="s">
        <v>53</v>
      </c>
      <c r="I2" s="337" t="s">
        <v>54</v>
      </c>
      <c r="J2" s="337" t="s">
        <v>55</v>
      </c>
      <c r="K2" s="337" t="s">
        <v>56</v>
      </c>
      <c r="L2" s="337" t="s">
        <v>57</v>
      </c>
      <c r="M2" s="337" t="s">
        <v>58</v>
      </c>
      <c r="N2" s="337" t="s">
        <v>59</v>
      </c>
      <c r="O2" s="337" t="s">
        <v>60</v>
      </c>
      <c r="P2" s="337" t="s">
        <v>61</v>
      </c>
    </row>
    <row r="3" spans="1:16">
      <c r="A3" s="339" t="s">
        <v>62</v>
      </c>
      <c r="B3" s="340" t="s">
        <v>9</v>
      </c>
      <c r="C3" s="341">
        <f>SUM(D3:P3)</f>
        <v>800000</v>
      </c>
      <c r="D3" s="342">
        <v>300000</v>
      </c>
      <c r="E3" s="343"/>
      <c r="F3" s="344"/>
      <c r="G3" s="344"/>
      <c r="H3" s="344"/>
      <c r="I3" s="344"/>
      <c r="J3" s="381">
        <v>250000</v>
      </c>
      <c r="K3" s="344"/>
      <c r="L3" s="344"/>
      <c r="M3" s="344">
        <v>250000</v>
      </c>
      <c r="N3" s="343"/>
      <c r="O3" s="343"/>
      <c r="P3" s="343"/>
    </row>
    <row r="4" spans="1:16">
      <c r="A4" s="339" t="s">
        <v>63</v>
      </c>
      <c r="B4" s="340"/>
      <c r="C4" s="345">
        <v>250000</v>
      </c>
      <c r="D4" s="346" t="s">
        <v>10</v>
      </c>
      <c r="E4" s="347">
        <v>100000</v>
      </c>
      <c r="F4" s="348">
        <v>100000</v>
      </c>
      <c r="G4" s="349">
        <v>0</v>
      </c>
      <c r="H4" s="349">
        <v>100000</v>
      </c>
      <c r="I4" s="348"/>
      <c r="J4" s="382">
        <v>50000</v>
      </c>
      <c r="K4" s="348">
        <v>50000</v>
      </c>
      <c r="L4" s="348"/>
      <c r="M4" s="348">
        <v>50000</v>
      </c>
      <c r="N4" s="347">
        <v>50000</v>
      </c>
      <c r="O4" s="347">
        <v>100000</v>
      </c>
      <c r="P4" s="347">
        <v>200000</v>
      </c>
    </row>
    <row r="5" spans="1:16">
      <c r="A5" s="350" t="s">
        <v>64</v>
      </c>
      <c r="B5" s="351"/>
      <c r="C5" s="352"/>
      <c r="D5" s="353"/>
      <c r="E5" s="354">
        <f>D3+E3-E4</f>
        <v>200000</v>
      </c>
      <c r="F5" s="355">
        <f>E5+F3-F4</f>
        <v>100000</v>
      </c>
      <c r="G5" s="355">
        <f>F5+G3-G4</f>
        <v>100000</v>
      </c>
      <c r="H5" s="355">
        <v>0</v>
      </c>
      <c r="I5" s="355">
        <f>+H5+I3-I4</f>
        <v>0</v>
      </c>
      <c r="J5" s="383">
        <f>J3-J4</f>
        <v>200000</v>
      </c>
      <c r="K5" s="355">
        <f>J5+K3-K4</f>
        <v>150000</v>
      </c>
      <c r="L5" s="355">
        <f t="shared" ref="L5:P5" si="0">K5+L3-L4</f>
        <v>150000</v>
      </c>
      <c r="M5" s="355">
        <f t="shared" si="0"/>
        <v>350000</v>
      </c>
      <c r="N5" s="354">
        <f t="shared" si="0"/>
        <v>300000</v>
      </c>
      <c r="O5" s="354">
        <f t="shared" si="0"/>
        <v>200000</v>
      </c>
      <c r="P5" s="354">
        <f t="shared" si="0"/>
        <v>0</v>
      </c>
    </row>
    <row r="6" spans="1:16">
      <c r="A6" s="339" t="s">
        <v>62</v>
      </c>
      <c r="B6" s="356" t="s">
        <v>16</v>
      </c>
      <c r="C6" s="357">
        <f>SUM(D6:P6)</f>
        <v>400000</v>
      </c>
      <c r="D6" s="358"/>
      <c r="E6" s="359"/>
      <c r="F6" s="359">
        <v>100000</v>
      </c>
      <c r="G6" s="360"/>
      <c r="H6" s="359"/>
      <c r="I6" s="359"/>
      <c r="J6" s="384">
        <v>300000</v>
      </c>
      <c r="K6" s="359"/>
      <c r="L6" s="359"/>
      <c r="M6" s="385"/>
      <c r="N6" s="385"/>
      <c r="O6" s="386"/>
      <c r="P6" s="385"/>
    </row>
    <row r="7" spans="1:16">
      <c r="A7" s="339" t="s">
        <v>63</v>
      </c>
      <c r="B7" s="361"/>
      <c r="C7" s="341">
        <v>300000</v>
      </c>
      <c r="D7" s="342"/>
      <c r="E7" s="347"/>
      <c r="F7" s="348">
        <v>25000</v>
      </c>
      <c r="G7" s="348">
        <v>0</v>
      </c>
      <c r="H7" s="348">
        <v>50000</v>
      </c>
      <c r="I7" s="374">
        <v>25500</v>
      </c>
      <c r="J7" s="387">
        <v>45000</v>
      </c>
      <c r="K7" s="348"/>
      <c r="L7" s="348">
        <v>40000</v>
      </c>
      <c r="M7" s="348">
        <v>60000</v>
      </c>
      <c r="N7" s="348">
        <v>20000</v>
      </c>
      <c r="O7" s="388">
        <v>40000</v>
      </c>
      <c r="P7" s="348">
        <v>94500</v>
      </c>
    </row>
    <row r="8" spans="1:16">
      <c r="A8" s="350" t="s">
        <v>64</v>
      </c>
      <c r="B8" s="351"/>
      <c r="C8" s="352"/>
      <c r="D8" s="353"/>
      <c r="E8" s="354">
        <v>0</v>
      </c>
      <c r="F8" s="355">
        <f>F6-F7</f>
        <v>75000</v>
      </c>
      <c r="G8" s="355">
        <f>F8+G6-G7</f>
        <v>75000</v>
      </c>
      <c r="H8" s="355">
        <f>G8+H6-H7</f>
        <v>25000</v>
      </c>
      <c r="I8" s="389">
        <f>H8+I6-I7</f>
        <v>-500</v>
      </c>
      <c r="J8" s="355">
        <f>I8+J6-J7</f>
        <v>254500</v>
      </c>
      <c r="K8" s="355">
        <f t="shared" ref="K8:N8" si="1">J8+K6-K7</f>
        <v>254500</v>
      </c>
      <c r="L8" s="355">
        <f t="shared" si="1"/>
        <v>214500</v>
      </c>
      <c r="M8" s="355">
        <f t="shared" si="1"/>
        <v>154500</v>
      </c>
      <c r="N8" s="355">
        <f t="shared" si="1"/>
        <v>134500</v>
      </c>
      <c r="O8" s="355">
        <f t="shared" ref="O8:P8" si="2">N8+O6-O7</f>
        <v>94500</v>
      </c>
      <c r="P8" s="355">
        <f t="shared" si="2"/>
        <v>0</v>
      </c>
    </row>
    <row r="9" spans="1:16">
      <c r="A9" s="339" t="s">
        <v>62</v>
      </c>
      <c r="B9" s="356" t="s">
        <v>18</v>
      </c>
      <c r="C9" s="357">
        <v>500000</v>
      </c>
      <c r="D9" s="358"/>
      <c r="E9" s="359"/>
      <c r="F9" s="359"/>
      <c r="G9" s="359"/>
      <c r="H9" s="359">
        <v>500000</v>
      </c>
      <c r="I9" s="359"/>
      <c r="J9" s="390">
        <f>C10</f>
        <v>27687</v>
      </c>
      <c r="K9" s="359"/>
      <c r="L9" s="359"/>
      <c r="M9" s="359"/>
      <c r="N9" s="359"/>
      <c r="O9" s="391"/>
      <c r="P9" s="359"/>
    </row>
    <row r="10" spans="1:16">
      <c r="A10" s="339" t="s">
        <v>63</v>
      </c>
      <c r="B10" s="340" t="s">
        <v>65</v>
      </c>
      <c r="C10" s="345">
        <v>27687</v>
      </c>
      <c r="D10" s="362"/>
      <c r="E10" s="347"/>
      <c r="F10" s="344"/>
      <c r="G10" s="344"/>
      <c r="H10" s="344"/>
      <c r="I10" s="348">
        <v>70000</v>
      </c>
      <c r="J10" s="344">
        <v>180000</v>
      </c>
      <c r="K10" s="344">
        <v>35000</v>
      </c>
      <c r="L10" s="392">
        <v>35000</v>
      </c>
      <c r="M10" s="344">
        <v>35000</v>
      </c>
      <c r="N10" s="344"/>
      <c r="O10" s="393">
        <v>80000</v>
      </c>
      <c r="P10" s="344">
        <v>92687</v>
      </c>
    </row>
    <row r="11" spans="1:16">
      <c r="A11" s="350" t="s">
        <v>64</v>
      </c>
      <c r="B11" s="351"/>
      <c r="C11" s="352"/>
      <c r="D11" s="363"/>
      <c r="E11" s="354">
        <f>E9-E10</f>
        <v>0</v>
      </c>
      <c r="F11" s="364">
        <f>E11+F9-F10</f>
        <v>0</v>
      </c>
      <c r="G11" s="364">
        <f>F11+G9-G10</f>
        <v>0</v>
      </c>
      <c r="H11" s="364">
        <f>H9</f>
        <v>500000</v>
      </c>
      <c r="I11" s="355">
        <f>+H11+I9-I10</f>
        <v>430000</v>
      </c>
      <c r="J11" s="394">
        <f>I11+J9-J10</f>
        <v>277687</v>
      </c>
      <c r="K11" s="364">
        <f t="shared" ref="K11:P11" si="3">J11+K9-K10</f>
        <v>242687</v>
      </c>
      <c r="L11" s="364">
        <f t="shared" si="3"/>
        <v>207687</v>
      </c>
      <c r="M11" s="364">
        <f t="shared" si="3"/>
        <v>172687</v>
      </c>
      <c r="N11" s="364">
        <f t="shared" si="3"/>
        <v>172687</v>
      </c>
      <c r="O11" s="364">
        <f t="shared" si="3"/>
        <v>92687</v>
      </c>
      <c r="P11" s="364">
        <f t="shared" si="3"/>
        <v>0</v>
      </c>
    </row>
    <row r="12" spans="1:16">
      <c r="A12" s="339" t="s">
        <v>62</v>
      </c>
      <c r="B12" s="365" t="s">
        <v>11</v>
      </c>
      <c r="C12" s="366">
        <v>300000</v>
      </c>
      <c r="D12" s="367"/>
      <c r="E12" s="359"/>
      <c r="F12" s="359"/>
      <c r="G12" s="359"/>
      <c r="H12" s="359"/>
      <c r="I12" s="359">
        <f>+C12</f>
        <v>300000</v>
      </c>
      <c r="J12" s="359"/>
      <c r="K12" s="359"/>
      <c r="L12" s="360"/>
      <c r="M12" s="359"/>
      <c r="N12" s="359"/>
      <c r="O12" s="395"/>
      <c r="P12" s="359"/>
    </row>
    <row r="13" spans="1:16">
      <c r="A13" s="339" t="s">
        <v>63</v>
      </c>
      <c r="B13" s="368" t="s">
        <v>66</v>
      </c>
      <c r="C13" s="345"/>
      <c r="D13" s="362"/>
      <c r="E13" s="347"/>
      <c r="F13" s="344"/>
      <c r="G13" s="344"/>
      <c r="H13" s="344"/>
      <c r="I13" s="348">
        <v>50000</v>
      </c>
      <c r="J13" s="344">
        <v>50000</v>
      </c>
      <c r="K13" s="344">
        <v>50000</v>
      </c>
      <c r="L13" s="392">
        <v>50000</v>
      </c>
      <c r="M13" s="344">
        <v>50000</v>
      </c>
      <c r="N13" s="344">
        <v>50000</v>
      </c>
      <c r="O13" s="396"/>
      <c r="P13" s="344"/>
    </row>
    <row r="14" spans="1:16">
      <c r="A14" s="350" t="s">
        <v>64</v>
      </c>
      <c r="B14" s="369"/>
      <c r="C14" s="352"/>
      <c r="D14" s="353"/>
      <c r="E14" s="354">
        <f>E12-E13</f>
        <v>0</v>
      </c>
      <c r="F14" s="364">
        <f>E14+F12-F13</f>
        <v>0</v>
      </c>
      <c r="G14" s="364">
        <f>F14+G12-G13</f>
        <v>0</v>
      </c>
      <c r="H14" s="364">
        <f>G14+H12-H13</f>
        <v>0</v>
      </c>
      <c r="I14" s="355">
        <f t="shared" ref="I14:O14" si="4">+H14+I12-I13</f>
        <v>250000</v>
      </c>
      <c r="J14" s="364">
        <f t="shared" si="4"/>
        <v>200000</v>
      </c>
      <c r="K14" s="364">
        <f t="shared" si="4"/>
        <v>150000</v>
      </c>
      <c r="L14" s="364">
        <f t="shared" si="4"/>
        <v>100000</v>
      </c>
      <c r="M14" s="364">
        <f t="shared" si="4"/>
        <v>50000</v>
      </c>
      <c r="N14" s="364">
        <f t="shared" si="4"/>
        <v>0</v>
      </c>
      <c r="O14" s="364">
        <f t="shared" si="4"/>
        <v>0</v>
      </c>
      <c r="P14" s="379"/>
    </row>
    <row r="15" spans="1:16">
      <c r="A15" s="339" t="s">
        <v>62</v>
      </c>
      <c r="B15" s="356" t="s">
        <v>67</v>
      </c>
      <c r="C15" s="357">
        <f>SUM(D15:P15)</f>
        <v>0</v>
      </c>
      <c r="D15" s="358"/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95"/>
      <c r="P15" s="359"/>
    </row>
    <row r="16" spans="1:16">
      <c r="A16" s="339" t="s">
        <v>63</v>
      </c>
      <c r="B16" s="361"/>
      <c r="C16" s="341"/>
      <c r="D16" s="342"/>
      <c r="E16" s="347"/>
      <c r="F16" s="344"/>
      <c r="G16" s="344"/>
      <c r="H16" s="344"/>
      <c r="I16" s="348"/>
      <c r="J16" s="344"/>
      <c r="K16" s="344"/>
      <c r="L16" s="344"/>
      <c r="M16" s="344"/>
      <c r="N16" s="344"/>
      <c r="O16" s="391"/>
      <c r="P16" s="344"/>
    </row>
    <row r="17" spans="1:16">
      <c r="A17" s="350" t="s">
        <v>64</v>
      </c>
      <c r="B17" s="351"/>
      <c r="C17" s="352"/>
      <c r="D17" s="353"/>
      <c r="E17" s="354">
        <f>E15-E16</f>
        <v>0</v>
      </c>
      <c r="F17" s="364">
        <f>E17+F15-F16</f>
        <v>0</v>
      </c>
      <c r="G17" s="364">
        <f>F17+G15-G16</f>
        <v>0</v>
      </c>
      <c r="H17" s="364">
        <f>G17+H15-H16</f>
        <v>0</v>
      </c>
      <c r="I17" s="355">
        <f>+H17+I15-I16</f>
        <v>0</v>
      </c>
      <c r="J17" s="364">
        <f>I17+J15-J16</f>
        <v>0</v>
      </c>
      <c r="K17" s="364">
        <f>J17+K15-K16</f>
        <v>0</v>
      </c>
      <c r="L17" s="364">
        <f>K17+L15-L16</f>
        <v>0</v>
      </c>
      <c r="M17" s="364">
        <f>L17+M15-M16</f>
        <v>0</v>
      </c>
      <c r="N17" s="364">
        <f>M17+N15-N16</f>
        <v>0</v>
      </c>
      <c r="O17" s="397"/>
      <c r="P17" s="379"/>
    </row>
    <row r="18" spans="1:16">
      <c r="A18" s="339" t="s">
        <v>62</v>
      </c>
      <c r="B18" s="370" t="s">
        <v>28</v>
      </c>
      <c r="C18" s="366">
        <f>SUM(D18:P18)</f>
        <v>0</v>
      </c>
      <c r="D18" s="367"/>
      <c r="E18" s="371">
        <v>0</v>
      </c>
      <c r="F18" s="359"/>
      <c r="G18" s="359"/>
      <c r="H18" s="359"/>
      <c r="I18" s="359"/>
      <c r="J18" s="359"/>
      <c r="K18" s="359"/>
      <c r="L18" s="359"/>
      <c r="M18" s="359"/>
      <c r="N18" s="359"/>
      <c r="O18" s="391"/>
      <c r="P18" s="359"/>
    </row>
    <row r="19" spans="1:16">
      <c r="A19" s="339" t="s">
        <v>63</v>
      </c>
      <c r="B19" s="361"/>
      <c r="C19" s="345"/>
      <c r="D19" s="362"/>
      <c r="E19" s="347">
        <v>0</v>
      </c>
      <c r="F19" s="344"/>
      <c r="G19" s="344"/>
      <c r="H19" s="344"/>
      <c r="I19" s="348"/>
      <c r="J19" s="344"/>
      <c r="K19" s="344"/>
      <c r="L19" s="344"/>
      <c r="M19" s="344"/>
      <c r="N19" s="344"/>
      <c r="O19" s="398"/>
      <c r="P19" s="344"/>
    </row>
    <row r="20" spans="1:16">
      <c r="A20" s="350" t="s">
        <v>64</v>
      </c>
      <c r="B20" s="351"/>
      <c r="C20" s="352"/>
      <c r="D20" s="353"/>
      <c r="E20" s="354">
        <f>D18+E18-E19</f>
        <v>0</v>
      </c>
      <c r="F20" s="364">
        <v>0</v>
      </c>
      <c r="G20" s="364">
        <f>F20+G18-G19</f>
        <v>0</v>
      </c>
      <c r="H20" s="364">
        <f>G20+H18-H19</f>
        <v>0</v>
      </c>
      <c r="I20" s="355">
        <f>+H20+I18-I19</f>
        <v>0</v>
      </c>
      <c r="J20" s="364">
        <f>+I20+J18-J19</f>
        <v>0</v>
      </c>
      <c r="K20" s="364">
        <f>+J20+K18-K19</f>
        <v>0</v>
      </c>
      <c r="L20" s="364"/>
      <c r="M20" s="364"/>
      <c r="N20" s="379"/>
      <c r="O20" s="397"/>
      <c r="P20" s="379"/>
    </row>
    <row r="21" spans="1:16">
      <c r="A21" s="339" t="s">
        <v>62</v>
      </c>
      <c r="B21" s="370" t="s">
        <v>25</v>
      </c>
      <c r="C21" s="372">
        <f>SUM(D21:P21)</f>
        <v>0</v>
      </c>
      <c r="D21" s="358"/>
      <c r="E21" s="373">
        <v>0</v>
      </c>
      <c r="F21" s="359"/>
      <c r="G21" s="359">
        <v>0</v>
      </c>
      <c r="H21" s="359">
        <v>0</v>
      </c>
      <c r="I21" s="399">
        <v>0</v>
      </c>
      <c r="J21" s="359"/>
      <c r="K21" s="359"/>
      <c r="L21" s="359"/>
      <c r="M21" s="359"/>
      <c r="N21" s="359"/>
      <c r="O21" s="400"/>
      <c r="P21" s="401"/>
    </row>
    <row r="22" spans="1:16">
      <c r="A22" s="339" t="s">
        <v>63</v>
      </c>
      <c r="B22" s="361"/>
      <c r="C22" s="341"/>
      <c r="D22" s="342"/>
      <c r="E22" s="374">
        <v>0</v>
      </c>
      <c r="F22" s="344">
        <v>0</v>
      </c>
      <c r="G22" s="359">
        <v>0</v>
      </c>
      <c r="H22" s="359">
        <v>0</v>
      </c>
      <c r="I22" s="387">
        <v>0</v>
      </c>
      <c r="J22" s="344"/>
      <c r="K22" s="344"/>
      <c r="L22" s="344"/>
      <c r="M22" s="344"/>
      <c r="N22" s="344"/>
      <c r="O22" s="398"/>
      <c r="P22" s="344"/>
    </row>
    <row r="23" spans="1:16">
      <c r="A23" s="350" t="s">
        <v>64</v>
      </c>
      <c r="B23" s="351"/>
      <c r="C23" s="352"/>
      <c r="D23" s="353"/>
      <c r="E23" s="354">
        <f>E21-E22</f>
        <v>0</v>
      </c>
      <c r="F23" s="364">
        <f>E23+F21-F22</f>
        <v>0</v>
      </c>
      <c r="G23" s="359">
        <v>0</v>
      </c>
      <c r="H23" s="364"/>
      <c r="I23" s="355">
        <v>0</v>
      </c>
      <c r="J23" s="364"/>
      <c r="K23" s="364"/>
      <c r="L23" s="364"/>
      <c r="M23" s="364"/>
      <c r="N23" s="379"/>
      <c r="O23" s="397"/>
      <c r="P23" s="379"/>
    </row>
    <row r="24" spans="1:16">
      <c r="A24" s="339" t="s">
        <v>62</v>
      </c>
      <c r="B24" s="356" t="s">
        <v>20</v>
      </c>
      <c r="C24" s="357">
        <v>100000</v>
      </c>
      <c r="D24" s="358"/>
      <c r="E24" s="359">
        <v>0</v>
      </c>
      <c r="F24" s="359">
        <v>0</v>
      </c>
      <c r="G24" s="359">
        <v>0</v>
      </c>
      <c r="H24" s="359"/>
      <c r="I24" s="359">
        <f>+C24</f>
        <v>100000</v>
      </c>
      <c r="J24" s="359"/>
      <c r="K24" s="359"/>
      <c r="L24" s="359"/>
      <c r="M24" s="359"/>
      <c r="N24" s="359"/>
      <c r="O24" s="391"/>
      <c r="P24" s="359"/>
    </row>
    <row r="25" spans="1:16">
      <c r="A25" s="339" t="s">
        <v>63</v>
      </c>
      <c r="B25" s="181"/>
      <c r="C25" s="179"/>
      <c r="D25" s="375"/>
      <c r="E25" s="344">
        <v>0</v>
      </c>
      <c r="F25" s="344">
        <v>0</v>
      </c>
      <c r="G25" s="359">
        <v>0</v>
      </c>
      <c r="H25" s="344"/>
      <c r="I25" s="402">
        <v>30000</v>
      </c>
      <c r="J25" s="344">
        <v>30000</v>
      </c>
      <c r="K25" s="344">
        <v>30000</v>
      </c>
      <c r="L25" s="344">
        <v>10000</v>
      </c>
      <c r="M25" s="344"/>
      <c r="N25" s="344"/>
      <c r="O25" s="398"/>
      <c r="P25" s="344"/>
    </row>
    <row r="26" spans="1:16">
      <c r="A26" s="350" t="s">
        <v>64</v>
      </c>
      <c r="B26" s="376"/>
      <c r="C26" s="377"/>
      <c r="D26" s="378"/>
      <c r="E26" s="379">
        <f>E24-E25</f>
        <v>0</v>
      </c>
      <c r="F26" s="364">
        <f>E26+F24-F25</f>
        <v>0</v>
      </c>
      <c r="G26" s="359">
        <v>0</v>
      </c>
      <c r="H26" s="364">
        <f>G26+H24-H25</f>
        <v>0</v>
      </c>
      <c r="I26" s="364">
        <f t="shared" ref="I26:O26" si="5">+H26+I24-I25</f>
        <v>70000</v>
      </c>
      <c r="J26" s="364">
        <f t="shared" si="5"/>
        <v>40000</v>
      </c>
      <c r="K26" s="364">
        <f t="shared" si="5"/>
        <v>10000</v>
      </c>
      <c r="L26" s="364">
        <f t="shared" si="5"/>
        <v>0</v>
      </c>
      <c r="M26" s="364">
        <f t="shared" si="5"/>
        <v>0</v>
      </c>
      <c r="N26" s="364">
        <f t="shared" si="5"/>
        <v>0</v>
      </c>
      <c r="O26" s="364">
        <f t="shared" si="5"/>
        <v>0</v>
      </c>
      <c r="P26" s="379"/>
    </row>
    <row r="27" spans="1:16">
      <c r="A27" s="339" t="s">
        <v>62</v>
      </c>
      <c r="B27" s="356" t="s">
        <v>22</v>
      </c>
      <c r="C27" s="357">
        <f>SUM(D27:P27)</f>
        <v>0</v>
      </c>
      <c r="D27" s="358"/>
      <c r="E27" s="359">
        <v>0</v>
      </c>
      <c r="F27" s="359"/>
      <c r="G27" s="359"/>
      <c r="H27" s="359">
        <v>0</v>
      </c>
      <c r="I27" s="359">
        <v>0</v>
      </c>
      <c r="J27" s="359">
        <v>0</v>
      </c>
      <c r="K27" s="359"/>
      <c r="L27" s="359"/>
      <c r="M27" s="359"/>
      <c r="N27" s="359"/>
      <c r="O27" s="391"/>
      <c r="P27" s="359"/>
    </row>
    <row r="28" spans="1:16">
      <c r="A28" s="339" t="s">
        <v>63</v>
      </c>
      <c r="B28" s="181"/>
      <c r="C28" s="179"/>
      <c r="D28" s="375"/>
      <c r="E28" s="344">
        <v>0</v>
      </c>
      <c r="F28" s="344"/>
      <c r="G28" s="344"/>
      <c r="H28" s="343">
        <v>0</v>
      </c>
      <c r="I28" s="344">
        <v>0</v>
      </c>
      <c r="J28" s="344"/>
      <c r="K28" s="344"/>
      <c r="L28" s="344"/>
      <c r="M28" s="344"/>
      <c r="N28" s="344"/>
      <c r="O28" s="398"/>
      <c r="P28" s="344"/>
    </row>
    <row r="29" spans="1:16">
      <c r="A29" s="350" t="s">
        <v>64</v>
      </c>
      <c r="B29" s="376"/>
      <c r="C29" s="377"/>
      <c r="D29" s="378"/>
      <c r="E29" s="379">
        <f>E27-E28</f>
        <v>0</v>
      </c>
      <c r="F29" s="379">
        <f t="shared" ref="F29:K29" si="6">E29+F27-F28</f>
        <v>0</v>
      </c>
      <c r="G29" s="379">
        <f t="shared" si="6"/>
        <v>0</v>
      </c>
      <c r="H29" s="379">
        <f t="shared" si="6"/>
        <v>0</v>
      </c>
      <c r="I29" s="379">
        <f t="shared" si="6"/>
        <v>0</v>
      </c>
      <c r="J29" s="379">
        <f t="shared" si="6"/>
        <v>0</v>
      </c>
      <c r="K29" s="379">
        <f t="shared" si="6"/>
        <v>0</v>
      </c>
      <c r="L29" s="379"/>
      <c r="M29" s="379"/>
      <c r="N29" s="379"/>
      <c r="O29" s="397"/>
      <c r="P29" s="379"/>
    </row>
    <row r="30" spans="1:16">
      <c r="A30" s="339" t="s">
        <v>62</v>
      </c>
      <c r="B30" s="356" t="s">
        <v>27</v>
      </c>
      <c r="C30" s="357"/>
      <c r="D30" s="358"/>
      <c r="E30" s="359">
        <v>0</v>
      </c>
      <c r="F30" s="359"/>
      <c r="G30" s="359"/>
      <c r="H30" s="359">
        <v>0</v>
      </c>
      <c r="I30" s="359">
        <v>0</v>
      </c>
      <c r="J30" s="359"/>
      <c r="K30" s="359"/>
      <c r="L30" s="359"/>
      <c r="M30" s="359"/>
      <c r="N30" s="359"/>
      <c r="O30" s="391"/>
      <c r="P30" s="359"/>
    </row>
    <row r="31" spans="1:16">
      <c r="A31" s="339" t="s">
        <v>63</v>
      </c>
      <c r="B31" s="181"/>
      <c r="C31" s="179"/>
      <c r="D31" s="375"/>
      <c r="E31" s="344">
        <v>0</v>
      </c>
      <c r="F31" s="344">
        <v>0</v>
      </c>
      <c r="G31" s="344"/>
      <c r="H31" s="343">
        <v>0</v>
      </c>
      <c r="I31" s="344">
        <v>0</v>
      </c>
      <c r="J31" s="344"/>
      <c r="K31" s="344"/>
      <c r="L31" s="344"/>
      <c r="M31" s="344"/>
      <c r="N31" s="344"/>
      <c r="O31" s="398"/>
      <c r="P31" s="344"/>
    </row>
    <row r="32" spans="1:16">
      <c r="A32" s="350" t="s">
        <v>64</v>
      </c>
      <c r="B32" s="376"/>
      <c r="C32" s="377"/>
      <c r="D32" s="378"/>
      <c r="E32" s="379">
        <f>E30-E31</f>
        <v>0</v>
      </c>
      <c r="F32" s="379">
        <f>E32+F30-F31</f>
        <v>0</v>
      </c>
      <c r="G32" s="379">
        <f>F32+G30-G31</f>
        <v>0</v>
      </c>
      <c r="H32" s="379">
        <f>G32+H30-H31</f>
        <v>0</v>
      </c>
      <c r="I32" s="379">
        <f>H32+I30-I31</f>
        <v>0</v>
      </c>
      <c r="J32" s="379"/>
      <c r="K32" s="379">
        <f>J32+K30-K31</f>
        <v>0</v>
      </c>
      <c r="L32" s="379">
        <f>K32+L30-L31</f>
        <v>0</v>
      </c>
      <c r="M32" s="379">
        <f>L32+M30-M31</f>
        <v>0</v>
      </c>
      <c r="N32" s="379"/>
      <c r="O32" s="397"/>
      <c r="P32" s="379"/>
    </row>
  </sheetData>
  <mergeCells count="3">
    <mergeCell ref="D1:O1"/>
    <mergeCell ref="A1:A2"/>
    <mergeCell ref="B1:B2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/>
  </sheetPr>
  <dimension ref="A1:L134"/>
  <sheetViews>
    <sheetView topLeftCell="A46" workbookViewId="0">
      <selection activeCell="E1" sqref="E1:E1048576"/>
    </sheetView>
  </sheetViews>
  <sheetFormatPr defaultColWidth="11" defaultRowHeight="15"/>
  <cols>
    <col min="1" max="1" width="14.5703125" style="50" customWidth="1"/>
    <col min="2" max="2" width="48.28515625" customWidth="1"/>
    <col min="3" max="3" width="14.7109375" customWidth="1"/>
    <col min="4" max="4" width="18.42578125" customWidth="1"/>
    <col min="5" max="5" width="13.5703125" customWidth="1"/>
    <col min="9" max="9" width="11" style="126"/>
  </cols>
  <sheetData>
    <row r="1" spans="1:12" ht="45">
      <c r="A1" s="50" t="s">
        <v>754</v>
      </c>
      <c r="B1" s="136" t="s">
        <v>69</v>
      </c>
      <c r="C1" s="136" t="s">
        <v>725</v>
      </c>
      <c r="D1" s="136" t="s">
        <v>1</v>
      </c>
      <c r="E1" s="137" t="s">
        <v>727</v>
      </c>
      <c r="F1" s="137" t="s">
        <v>728</v>
      </c>
      <c r="G1" s="137" t="s">
        <v>729</v>
      </c>
      <c r="H1" s="136" t="s">
        <v>0</v>
      </c>
      <c r="I1" s="140" t="s">
        <v>75</v>
      </c>
      <c r="J1" s="141" t="s">
        <v>730</v>
      </c>
      <c r="K1" s="50"/>
      <c r="L1" s="50"/>
    </row>
    <row r="2" spans="1:12">
      <c r="A2" s="64">
        <v>46082</v>
      </c>
      <c r="B2" s="138" t="s">
        <v>602</v>
      </c>
      <c r="C2" s="138"/>
      <c r="D2" s="138"/>
      <c r="E2" s="139"/>
      <c r="F2" s="139"/>
      <c r="G2" s="139">
        <v>-79725</v>
      </c>
      <c r="H2" s="138"/>
      <c r="I2" s="142"/>
      <c r="J2" s="143"/>
      <c r="K2" s="50"/>
      <c r="L2" s="50"/>
    </row>
    <row r="3" spans="1:12">
      <c r="A3" s="68">
        <v>46082</v>
      </c>
      <c r="B3" s="69" t="s">
        <v>79</v>
      </c>
      <c r="C3" s="69" t="s">
        <v>80</v>
      </c>
      <c r="D3" s="116" t="s">
        <v>84</v>
      </c>
      <c r="E3" s="69">
        <v>5000</v>
      </c>
      <c r="G3" s="1">
        <f t="shared" ref="G3:G63" si="0">+G2+F3-E3</f>
        <v>-84725</v>
      </c>
      <c r="H3" t="s">
        <v>20</v>
      </c>
    </row>
    <row r="4" spans="1:12">
      <c r="A4" s="64">
        <v>46083</v>
      </c>
      <c r="B4" t="s">
        <v>732</v>
      </c>
      <c r="C4" t="s">
        <v>733</v>
      </c>
      <c r="F4">
        <v>55000</v>
      </c>
      <c r="G4" s="1">
        <f t="shared" si="0"/>
        <v>-29725</v>
      </c>
      <c r="H4" t="s">
        <v>20</v>
      </c>
      <c r="I4" s="126" t="s">
        <v>406</v>
      </c>
    </row>
    <row r="5" spans="1:12">
      <c r="A5" s="64">
        <v>46083</v>
      </c>
      <c r="B5" t="s">
        <v>749</v>
      </c>
      <c r="C5" t="s">
        <v>733</v>
      </c>
      <c r="E5">
        <v>55000</v>
      </c>
      <c r="G5" s="1">
        <f t="shared" si="0"/>
        <v>-84725</v>
      </c>
      <c r="H5" t="s">
        <v>20</v>
      </c>
      <c r="I5" s="126" t="s">
        <v>406</v>
      </c>
    </row>
    <row r="6" spans="1:12">
      <c r="A6" s="68">
        <v>46090</v>
      </c>
      <c r="B6" s="69" t="s">
        <v>732</v>
      </c>
      <c r="C6" s="69" t="s">
        <v>733</v>
      </c>
      <c r="D6" s="116"/>
      <c r="E6" s="69"/>
      <c r="F6" s="108">
        <v>5000</v>
      </c>
      <c r="G6" s="1">
        <f t="shared" si="0"/>
        <v>-79725</v>
      </c>
      <c r="H6" t="s">
        <v>20</v>
      </c>
      <c r="I6" s="109" t="s">
        <v>194</v>
      </c>
    </row>
    <row r="7" spans="1:12">
      <c r="A7" s="68">
        <v>46090</v>
      </c>
      <c r="B7" s="69" t="s">
        <v>193</v>
      </c>
      <c r="C7" s="60" t="s">
        <v>80</v>
      </c>
      <c r="D7" s="116" t="s">
        <v>84</v>
      </c>
      <c r="E7" s="69">
        <v>5000</v>
      </c>
      <c r="F7" s="108"/>
      <c r="G7" s="1">
        <f t="shared" si="0"/>
        <v>-84725</v>
      </c>
      <c r="H7" t="s">
        <v>20</v>
      </c>
      <c r="I7" s="109" t="s">
        <v>194</v>
      </c>
    </row>
    <row r="8" spans="1:12">
      <c r="A8" s="68">
        <v>46098</v>
      </c>
      <c r="B8" s="69" t="s">
        <v>732</v>
      </c>
      <c r="C8" s="60" t="s">
        <v>733</v>
      </c>
      <c r="D8" s="116"/>
      <c r="E8" s="69"/>
      <c r="F8" s="108">
        <v>20000</v>
      </c>
      <c r="G8" s="1">
        <f t="shared" si="0"/>
        <v>-64725</v>
      </c>
      <c r="H8" t="s">
        <v>20</v>
      </c>
      <c r="I8" s="109" t="s">
        <v>358</v>
      </c>
    </row>
    <row r="9" spans="1:12">
      <c r="A9" s="68">
        <v>46098</v>
      </c>
      <c r="B9" s="69" t="s">
        <v>357</v>
      </c>
      <c r="C9" s="69" t="s">
        <v>80</v>
      </c>
      <c r="D9" s="116" t="s">
        <v>84</v>
      </c>
      <c r="E9" s="69">
        <v>15000</v>
      </c>
      <c r="F9" s="108"/>
      <c r="G9" s="1">
        <f t="shared" si="0"/>
        <v>-79725</v>
      </c>
      <c r="H9" t="s">
        <v>20</v>
      </c>
      <c r="I9" s="109" t="s">
        <v>358</v>
      </c>
    </row>
    <row r="10" spans="1:12">
      <c r="A10" s="64">
        <v>46104</v>
      </c>
      <c r="B10" t="s">
        <v>755</v>
      </c>
      <c r="C10" t="s">
        <v>733</v>
      </c>
      <c r="F10">
        <v>103000</v>
      </c>
      <c r="G10" s="1">
        <f t="shared" si="0"/>
        <v>23275</v>
      </c>
      <c r="H10" t="s">
        <v>20</v>
      </c>
      <c r="I10" s="126" t="s">
        <v>445</v>
      </c>
    </row>
    <row r="11" spans="1:12">
      <c r="A11" s="64">
        <v>46106</v>
      </c>
      <c r="B11" t="s">
        <v>444</v>
      </c>
      <c r="C11" t="s">
        <v>86</v>
      </c>
      <c r="D11" t="s">
        <v>84</v>
      </c>
      <c r="E11">
        <v>3000</v>
      </c>
      <c r="G11" s="1">
        <f t="shared" si="0"/>
        <v>20275</v>
      </c>
      <c r="H11" t="s">
        <v>20</v>
      </c>
      <c r="I11" s="126" t="s">
        <v>445</v>
      </c>
    </row>
    <row r="12" spans="1:12">
      <c r="A12" s="64">
        <v>46106</v>
      </c>
      <c r="B12" t="s">
        <v>446</v>
      </c>
      <c r="C12" t="s">
        <v>86</v>
      </c>
      <c r="D12" t="s">
        <v>84</v>
      </c>
      <c r="E12">
        <v>2500</v>
      </c>
      <c r="G12" s="1">
        <f t="shared" si="0"/>
        <v>17775</v>
      </c>
      <c r="H12" t="s">
        <v>20</v>
      </c>
      <c r="I12" s="126" t="s">
        <v>445</v>
      </c>
    </row>
    <row r="13" spans="1:12">
      <c r="A13" s="64">
        <v>46106</v>
      </c>
      <c r="B13" t="s">
        <v>447</v>
      </c>
      <c r="C13" t="s">
        <v>86</v>
      </c>
      <c r="D13" t="s">
        <v>84</v>
      </c>
      <c r="E13">
        <v>1500</v>
      </c>
      <c r="G13" s="1">
        <f t="shared" si="0"/>
        <v>16275</v>
      </c>
      <c r="H13" t="s">
        <v>20</v>
      </c>
      <c r="I13" s="126" t="s">
        <v>445</v>
      </c>
    </row>
    <row r="14" spans="1:12">
      <c r="A14" s="64">
        <v>46106</v>
      </c>
      <c r="B14" t="s">
        <v>448</v>
      </c>
      <c r="C14" t="s">
        <v>86</v>
      </c>
      <c r="D14" t="s">
        <v>84</v>
      </c>
      <c r="E14">
        <v>1000</v>
      </c>
      <c r="G14" s="1">
        <f t="shared" si="0"/>
        <v>15275</v>
      </c>
      <c r="H14" t="s">
        <v>20</v>
      </c>
      <c r="I14" s="126" t="s">
        <v>445</v>
      </c>
    </row>
    <row r="15" spans="1:12">
      <c r="A15" s="64">
        <v>46106</v>
      </c>
      <c r="B15" t="s">
        <v>449</v>
      </c>
      <c r="C15" t="s">
        <v>86</v>
      </c>
      <c r="D15" t="s">
        <v>84</v>
      </c>
      <c r="E15">
        <v>500</v>
      </c>
      <c r="G15" s="1">
        <f t="shared" si="0"/>
        <v>14775</v>
      </c>
      <c r="H15" t="s">
        <v>20</v>
      </c>
      <c r="I15" s="126" t="s">
        <v>445</v>
      </c>
    </row>
    <row r="16" spans="1:12">
      <c r="A16" s="64">
        <v>46106</v>
      </c>
      <c r="B16" t="s">
        <v>450</v>
      </c>
      <c r="C16" t="s">
        <v>86</v>
      </c>
      <c r="D16" t="s">
        <v>84</v>
      </c>
      <c r="E16">
        <v>500</v>
      </c>
      <c r="G16" s="1">
        <f t="shared" si="0"/>
        <v>14275</v>
      </c>
      <c r="H16" t="s">
        <v>20</v>
      </c>
      <c r="I16" s="126" t="s">
        <v>445</v>
      </c>
    </row>
    <row r="17" spans="1:9">
      <c r="A17" s="64">
        <v>46106</v>
      </c>
      <c r="B17" t="s">
        <v>451</v>
      </c>
      <c r="C17" t="s">
        <v>89</v>
      </c>
      <c r="D17" t="s">
        <v>84</v>
      </c>
      <c r="E17">
        <v>13000</v>
      </c>
      <c r="G17" s="1">
        <f t="shared" si="0"/>
        <v>1275</v>
      </c>
      <c r="H17" t="s">
        <v>20</v>
      </c>
      <c r="I17" s="126" t="s">
        <v>445</v>
      </c>
    </row>
    <row r="18" spans="1:9">
      <c r="A18" s="64">
        <v>46106</v>
      </c>
      <c r="B18" t="s">
        <v>452</v>
      </c>
      <c r="C18" t="s">
        <v>89</v>
      </c>
      <c r="D18" t="s">
        <v>84</v>
      </c>
      <c r="E18">
        <v>5000</v>
      </c>
      <c r="G18" s="1">
        <f t="shared" si="0"/>
        <v>-3725</v>
      </c>
      <c r="H18" t="s">
        <v>20</v>
      </c>
      <c r="I18" s="126" t="s">
        <v>445</v>
      </c>
    </row>
    <row r="19" spans="1:9">
      <c r="A19" s="64">
        <v>46107</v>
      </c>
      <c r="B19" t="s">
        <v>473</v>
      </c>
      <c r="C19" t="s">
        <v>86</v>
      </c>
      <c r="D19" t="s">
        <v>84</v>
      </c>
      <c r="E19">
        <v>500</v>
      </c>
      <c r="G19" s="1">
        <f t="shared" si="0"/>
        <v>-4225</v>
      </c>
      <c r="H19" t="s">
        <v>20</v>
      </c>
      <c r="I19" s="126" t="s">
        <v>445</v>
      </c>
    </row>
    <row r="20" spans="1:9">
      <c r="A20" s="64">
        <v>46107</v>
      </c>
      <c r="B20" t="s">
        <v>474</v>
      </c>
      <c r="C20" t="s">
        <v>86</v>
      </c>
      <c r="D20" t="s">
        <v>84</v>
      </c>
      <c r="E20">
        <v>1000</v>
      </c>
      <c r="G20" s="1">
        <f t="shared" si="0"/>
        <v>-5225</v>
      </c>
      <c r="H20" t="s">
        <v>20</v>
      </c>
      <c r="I20" s="126" t="s">
        <v>445</v>
      </c>
    </row>
    <row r="21" spans="1:9">
      <c r="A21" s="64">
        <v>46107</v>
      </c>
      <c r="B21" t="s">
        <v>475</v>
      </c>
      <c r="C21" t="s">
        <v>86</v>
      </c>
      <c r="D21" t="s">
        <v>84</v>
      </c>
      <c r="E21">
        <v>1000</v>
      </c>
      <c r="G21" s="1">
        <f t="shared" si="0"/>
        <v>-6225</v>
      </c>
      <c r="H21" t="s">
        <v>20</v>
      </c>
      <c r="I21" s="126" t="s">
        <v>445</v>
      </c>
    </row>
    <row r="22" spans="1:9">
      <c r="A22" s="64">
        <v>46107</v>
      </c>
      <c r="B22" t="s">
        <v>476</v>
      </c>
      <c r="C22" t="s">
        <v>86</v>
      </c>
      <c r="D22" t="s">
        <v>84</v>
      </c>
      <c r="E22">
        <v>500</v>
      </c>
      <c r="G22" s="1">
        <f t="shared" si="0"/>
        <v>-6725</v>
      </c>
      <c r="H22" t="s">
        <v>20</v>
      </c>
      <c r="I22" s="126" t="s">
        <v>445</v>
      </c>
    </row>
    <row r="23" spans="1:9">
      <c r="A23" s="64">
        <v>46107</v>
      </c>
      <c r="B23" t="s">
        <v>477</v>
      </c>
      <c r="C23" t="s">
        <v>86</v>
      </c>
      <c r="D23" t="s">
        <v>84</v>
      </c>
      <c r="E23">
        <v>500</v>
      </c>
      <c r="G23" s="1">
        <f t="shared" si="0"/>
        <v>-7225</v>
      </c>
      <c r="H23" t="s">
        <v>20</v>
      </c>
      <c r="I23" s="126" t="s">
        <v>445</v>
      </c>
    </row>
    <row r="24" spans="1:9">
      <c r="A24" s="64">
        <v>46107</v>
      </c>
      <c r="B24" t="s">
        <v>478</v>
      </c>
      <c r="C24" t="s">
        <v>86</v>
      </c>
      <c r="D24" t="s">
        <v>84</v>
      </c>
      <c r="E24">
        <v>500</v>
      </c>
      <c r="G24" s="1">
        <f t="shared" si="0"/>
        <v>-7725</v>
      </c>
      <c r="H24" t="s">
        <v>20</v>
      </c>
      <c r="I24" s="126" t="s">
        <v>445</v>
      </c>
    </row>
    <row r="25" spans="1:9">
      <c r="A25" s="64">
        <v>46107</v>
      </c>
      <c r="B25" t="s">
        <v>449</v>
      </c>
      <c r="C25" t="s">
        <v>86</v>
      </c>
      <c r="D25" t="s">
        <v>84</v>
      </c>
      <c r="E25">
        <v>500</v>
      </c>
      <c r="G25" s="1">
        <f t="shared" si="0"/>
        <v>-8225</v>
      </c>
      <c r="H25" t="s">
        <v>20</v>
      </c>
      <c r="I25" s="126" t="s">
        <v>445</v>
      </c>
    </row>
    <row r="26" spans="1:9">
      <c r="A26" s="64">
        <v>46107</v>
      </c>
      <c r="B26" t="s">
        <v>450</v>
      </c>
      <c r="C26" t="s">
        <v>86</v>
      </c>
      <c r="D26" t="s">
        <v>84</v>
      </c>
      <c r="E26">
        <v>500</v>
      </c>
      <c r="G26" s="1">
        <f t="shared" si="0"/>
        <v>-8725</v>
      </c>
      <c r="H26" t="s">
        <v>20</v>
      </c>
      <c r="I26" s="126" t="s">
        <v>445</v>
      </c>
    </row>
    <row r="27" spans="1:9">
      <c r="A27" s="64">
        <v>46107</v>
      </c>
      <c r="B27" t="s">
        <v>756</v>
      </c>
      <c r="C27" t="s">
        <v>89</v>
      </c>
      <c r="D27" t="s">
        <v>84</v>
      </c>
      <c r="E27">
        <v>13000</v>
      </c>
      <c r="G27" s="1">
        <f t="shared" si="0"/>
        <v>-21725</v>
      </c>
      <c r="H27" t="s">
        <v>20</v>
      </c>
      <c r="I27" s="126" t="s">
        <v>445</v>
      </c>
    </row>
    <row r="28" spans="1:9">
      <c r="A28" s="64">
        <v>46107</v>
      </c>
      <c r="B28" t="s">
        <v>479</v>
      </c>
      <c r="C28" t="s">
        <v>89</v>
      </c>
      <c r="D28" t="s">
        <v>84</v>
      </c>
      <c r="E28">
        <v>5000</v>
      </c>
      <c r="G28" s="1">
        <f t="shared" si="0"/>
        <v>-26725</v>
      </c>
      <c r="H28" t="s">
        <v>20</v>
      </c>
      <c r="I28" s="126" t="s">
        <v>445</v>
      </c>
    </row>
    <row r="29" spans="1:9">
      <c r="A29" s="64">
        <v>46107</v>
      </c>
      <c r="B29" t="s">
        <v>480</v>
      </c>
      <c r="C29" t="s">
        <v>757</v>
      </c>
      <c r="D29" t="s">
        <v>84</v>
      </c>
      <c r="E29">
        <v>3000</v>
      </c>
      <c r="G29" s="1">
        <f t="shared" si="0"/>
        <v>-29725</v>
      </c>
      <c r="H29" t="s">
        <v>20</v>
      </c>
      <c r="I29" s="126" t="s">
        <v>445</v>
      </c>
    </row>
    <row r="30" spans="1:9">
      <c r="A30" s="64">
        <v>46107</v>
      </c>
      <c r="B30" t="s">
        <v>480</v>
      </c>
      <c r="C30" t="s">
        <v>757</v>
      </c>
      <c r="D30" t="s">
        <v>84</v>
      </c>
      <c r="E30">
        <v>3000</v>
      </c>
      <c r="G30" s="1">
        <f t="shared" si="0"/>
        <v>-32725</v>
      </c>
      <c r="H30" t="s">
        <v>20</v>
      </c>
      <c r="I30" s="126" t="s">
        <v>445</v>
      </c>
    </row>
    <row r="31" spans="1:9">
      <c r="A31" s="64">
        <v>46108</v>
      </c>
      <c r="B31" t="s">
        <v>473</v>
      </c>
      <c r="C31" t="s">
        <v>86</v>
      </c>
      <c r="D31" t="s">
        <v>84</v>
      </c>
      <c r="E31">
        <v>500</v>
      </c>
      <c r="G31" s="1">
        <f t="shared" si="0"/>
        <v>-33225</v>
      </c>
      <c r="H31" t="s">
        <v>20</v>
      </c>
      <c r="I31" s="126" t="s">
        <v>445</v>
      </c>
    </row>
    <row r="32" spans="1:9">
      <c r="A32" s="64">
        <v>46108</v>
      </c>
      <c r="B32" t="s">
        <v>499</v>
      </c>
      <c r="C32" t="s">
        <v>86</v>
      </c>
      <c r="D32" t="s">
        <v>84</v>
      </c>
      <c r="E32">
        <v>1500</v>
      </c>
      <c r="G32" s="1">
        <f t="shared" si="0"/>
        <v>-34725</v>
      </c>
      <c r="H32" t="s">
        <v>20</v>
      </c>
      <c r="I32" s="126" t="s">
        <v>445</v>
      </c>
    </row>
    <row r="33" spans="1:9">
      <c r="A33" s="64">
        <v>46108</v>
      </c>
      <c r="B33" t="s">
        <v>500</v>
      </c>
      <c r="C33" t="s">
        <v>86</v>
      </c>
      <c r="D33" t="s">
        <v>84</v>
      </c>
      <c r="E33">
        <v>1000</v>
      </c>
      <c r="G33" s="1">
        <f t="shared" si="0"/>
        <v>-35725</v>
      </c>
      <c r="H33" t="s">
        <v>20</v>
      </c>
      <c r="I33" s="126" t="s">
        <v>445</v>
      </c>
    </row>
    <row r="34" spans="1:9">
      <c r="A34" s="64">
        <v>46108</v>
      </c>
      <c r="B34" t="s">
        <v>501</v>
      </c>
      <c r="C34" t="s">
        <v>86</v>
      </c>
      <c r="D34" t="s">
        <v>84</v>
      </c>
      <c r="E34">
        <v>1000</v>
      </c>
      <c r="G34" s="1">
        <f t="shared" si="0"/>
        <v>-36725</v>
      </c>
      <c r="H34" t="s">
        <v>20</v>
      </c>
      <c r="I34" s="126" t="s">
        <v>445</v>
      </c>
    </row>
    <row r="35" spans="1:9">
      <c r="A35" s="64">
        <v>46108</v>
      </c>
      <c r="B35" t="s">
        <v>502</v>
      </c>
      <c r="C35" t="s">
        <v>86</v>
      </c>
      <c r="D35" t="s">
        <v>84</v>
      </c>
      <c r="E35">
        <v>500</v>
      </c>
      <c r="G35" s="1">
        <f t="shared" si="0"/>
        <v>-37225</v>
      </c>
      <c r="H35" t="s">
        <v>20</v>
      </c>
      <c r="I35" s="126" t="s">
        <v>445</v>
      </c>
    </row>
    <row r="36" spans="1:9">
      <c r="A36" s="64">
        <v>46108</v>
      </c>
      <c r="B36" t="s">
        <v>503</v>
      </c>
      <c r="C36" t="s">
        <v>86</v>
      </c>
      <c r="D36" t="s">
        <v>84</v>
      </c>
      <c r="E36">
        <v>500</v>
      </c>
      <c r="G36" s="1">
        <f t="shared" si="0"/>
        <v>-37725</v>
      </c>
      <c r="H36" t="s">
        <v>20</v>
      </c>
      <c r="I36" s="126" t="s">
        <v>445</v>
      </c>
    </row>
    <row r="37" spans="1:9">
      <c r="A37" s="64">
        <v>46108</v>
      </c>
      <c r="B37" t="s">
        <v>504</v>
      </c>
      <c r="C37" t="s">
        <v>86</v>
      </c>
      <c r="D37" t="s">
        <v>84</v>
      </c>
      <c r="E37">
        <v>300</v>
      </c>
      <c r="G37" s="1">
        <f t="shared" si="0"/>
        <v>-38025</v>
      </c>
      <c r="H37" t="s">
        <v>20</v>
      </c>
      <c r="I37" s="126" t="s">
        <v>445</v>
      </c>
    </row>
    <row r="38" spans="1:9">
      <c r="A38" s="64">
        <v>46108</v>
      </c>
      <c r="B38" t="s">
        <v>505</v>
      </c>
      <c r="C38" t="s">
        <v>86</v>
      </c>
      <c r="D38" t="s">
        <v>84</v>
      </c>
      <c r="E38">
        <v>500</v>
      </c>
      <c r="G38" s="1">
        <f t="shared" si="0"/>
        <v>-38525</v>
      </c>
      <c r="H38" t="s">
        <v>20</v>
      </c>
      <c r="I38" s="126" t="s">
        <v>445</v>
      </c>
    </row>
    <row r="39" spans="1:9">
      <c r="A39" s="64">
        <v>46108</v>
      </c>
      <c r="B39" t="s">
        <v>506</v>
      </c>
      <c r="C39" t="s">
        <v>86</v>
      </c>
      <c r="D39" t="s">
        <v>84</v>
      </c>
      <c r="E39">
        <v>500</v>
      </c>
      <c r="G39" s="1">
        <f t="shared" si="0"/>
        <v>-39025</v>
      </c>
      <c r="H39" t="s">
        <v>20</v>
      </c>
      <c r="I39" s="126" t="s">
        <v>445</v>
      </c>
    </row>
    <row r="40" spans="1:9">
      <c r="A40" s="64">
        <v>46108</v>
      </c>
      <c r="B40" t="s">
        <v>449</v>
      </c>
      <c r="C40" t="s">
        <v>86</v>
      </c>
      <c r="D40" t="s">
        <v>84</v>
      </c>
      <c r="E40">
        <v>300</v>
      </c>
      <c r="G40" s="1">
        <f t="shared" si="0"/>
        <v>-39325</v>
      </c>
      <c r="H40" t="s">
        <v>20</v>
      </c>
      <c r="I40" s="126" t="s">
        <v>445</v>
      </c>
    </row>
    <row r="41" spans="1:9">
      <c r="A41" s="64">
        <v>46108</v>
      </c>
      <c r="B41" t="s">
        <v>450</v>
      </c>
      <c r="C41" t="s">
        <v>86</v>
      </c>
      <c r="D41" t="s">
        <v>84</v>
      </c>
      <c r="E41">
        <v>300</v>
      </c>
      <c r="G41" s="1">
        <f t="shared" si="0"/>
        <v>-39625</v>
      </c>
      <c r="H41" t="s">
        <v>20</v>
      </c>
      <c r="I41" s="126" t="s">
        <v>445</v>
      </c>
    </row>
    <row r="42" spans="1:9">
      <c r="A42" s="64">
        <v>46108</v>
      </c>
      <c r="B42" t="s">
        <v>451</v>
      </c>
      <c r="C42" t="s">
        <v>89</v>
      </c>
      <c r="D42" t="s">
        <v>84</v>
      </c>
      <c r="E42">
        <v>13000</v>
      </c>
      <c r="G42" s="1">
        <f t="shared" si="0"/>
        <v>-52625</v>
      </c>
      <c r="H42" t="s">
        <v>20</v>
      </c>
      <c r="I42" s="126" t="s">
        <v>445</v>
      </c>
    </row>
    <row r="43" spans="1:9">
      <c r="A43" s="64">
        <v>46108</v>
      </c>
      <c r="B43" t="s">
        <v>452</v>
      </c>
      <c r="C43" t="s">
        <v>89</v>
      </c>
      <c r="D43" t="s">
        <v>84</v>
      </c>
      <c r="E43">
        <v>5000</v>
      </c>
      <c r="G43" s="1">
        <f t="shared" si="0"/>
        <v>-57625</v>
      </c>
      <c r="H43" t="s">
        <v>20</v>
      </c>
      <c r="I43" s="126" t="s">
        <v>445</v>
      </c>
    </row>
    <row r="44" spans="1:9">
      <c r="A44" s="64">
        <v>46108</v>
      </c>
      <c r="B44" t="s">
        <v>507</v>
      </c>
      <c r="C44" t="s">
        <v>757</v>
      </c>
      <c r="D44" t="s">
        <v>84</v>
      </c>
      <c r="E44">
        <v>3000</v>
      </c>
      <c r="G44" s="1">
        <f t="shared" si="0"/>
        <v>-60625</v>
      </c>
      <c r="H44" t="s">
        <v>20</v>
      </c>
      <c r="I44" s="126" t="s">
        <v>445</v>
      </c>
    </row>
    <row r="45" spans="1:9">
      <c r="A45" s="64">
        <v>46109</v>
      </c>
      <c r="B45" t="s">
        <v>530</v>
      </c>
      <c r="C45" t="s">
        <v>86</v>
      </c>
      <c r="D45" t="s">
        <v>84</v>
      </c>
      <c r="E45">
        <v>500</v>
      </c>
      <c r="G45" s="1">
        <f t="shared" si="0"/>
        <v>-61125</v>
      </c>
      <c r="H45" t="s">
        <v>20</v>
      </c>
      <c r="I45" s="126" t="s">
        <v>445</v>
      </c>
    </row>
    <row r="46" spans="1:9">
      <c r="A46" s="64">
        <v>46109</v>
      </c>
      <c r="B46" t="s">
        <v>531</v>
      </c>
      <c r="C46" t="s">
        <v>86</v>
      </c>
      <c r="D46" t="s">
        <v>84</v>
      </c>
      <c r="E46">
        <v>500</v>
      </c>
      <c r="G46" s="1">
        <f t="shared" si="0"/>
        <v>-61625</v>
      </c>
      <c r="H46" t="s">
        <v>20</v>
      </c>
      <c r="I46" s="126" t="s">
        <v>445</v>
      </c>
    </row>
    <row r="47" spans="1:9">
      <c r="A47" s="64">
        <v>46109</v>
      </c>
      <c r="B47" t="s">
        <v>532</v>
      </c>
      <c r="C47" t="s">
        <v>86</v>
      </c>
      <c r="D47" t="s">
        <v>84</v>
      </c>
      <c r="E47">
        <v>300</v>
      </c>
      <c r="G47" s="1">
        <f t="shared" si="0"/>
        <v>-61925</v>
      </c>
      <c r="H47" t="s">
        <v>20</v>
      </c>
      <c r="I47" s="126" t="s">
        <v>445</v>
      </c>
    </row>
    <row r="48" spans="1:9">
      <c r="A48" s="64">
        <v>46109</v>
      </c>
      <c r="B48" t="s">
        <v>473</v>
      </c>
      <c r="C48" t="s">
        <v>86</v>
      </c>
      <c r="D48" t="s">
        <v>84</v>
      </c>
      <c r="E48">
        <v>300</v>
      </c>
      <c r="G48" s="1">
        <f t="shared" si="0"/>
        <v>-62225</v>
      </c>
      <c r="H48" t="s">
        <v>20</v>
      </c>
      <c r="I48" s="126" t="s">
        <v>445</v>
      </c>
    </row>
    <row r="49" spans="1:9">
      <c r="A49" s="64">
        <v>46109</v>
      </c>
      <c r="B49" t="s">
        <v>533</v>
      </c>
      <c r="C49" t="s">
        <v>86</v>
      </c>
      <c r="D49" t="s">
        <v>84</v>
      </c>
      <c r="E49">
        <v>1000</v>
      </c>
      <c r="G49" s="1">
        <f t="shared" si="0"/>
        <v>-63225</v>
      </c>
      <c r="H49" t="s">
        <v>20</v>
      </c>
      <c r="I49" s="126" t="s">
        <v>445</v>
      </c>
    </row>
    <row r="50" spans="1:9">
      <c r="A50" s="64">
        <v>46109</v>
      </c>
      <c r="B50" t="s">
        <v>534</v>
      </c>
      <c r="C50" t="s">
        <v>86</v>
      </c>
      <c r="D50" t="s">
        <v>84</v>
      </c>
      <c r="E50">
        <v>1200</v>
      </c>
      <c r="G50" s="1">
        <f t="shared" si="0"/>
        <v>-64425</v>
      </c>
      <c r="H50" t="s">
        <v>20</v>
      </c>
      <c r="I50" s="126" t="s">
        <v>445</v>
      </c>
    </row>
    <row r="51" spans="1:9">
      <c r="A51" s="64">
        <v>46109</v>
      </c>
      <c r="B51" t="s">
        <v>535</v>
      </c>
      <c r="C51" t="s">
        <v>86</v>
      </c>
      <c r="D51" t="s">
        <v>84</v>
      </c>
      <c r="E51">
        <v>7000</v>
      </c>
      <c r="G51" s="1">
        <f t="shared" si="0"/>
        <v>-71425</v>
      </c>
      <c r="H51" t="s">
        <v>20</v>
      </c>
      <c r="I51" s="126" t="s">
        <v>445</v>
      </c>
    </row>
    <row r="52" spans="1:9">
      <c r="A52" s="64">
        <v>46109</v>
      </c>
      <c r="B52" t="s">
        <v>452</v>
      </c>
      <c r="C52" t="s">
        <v>89</v>
      </c>
      <c r="D52" t="s">
        <v>84</v>
      </c>
      <c r="E52">
        <v>5000</v>
      </c>
      <c r="G52" s="1">
        <f t="shared" si="0"/>
        <v>-76425</v>
      </c>
      <c r="H52" t="s">
        <v>20</v>
      </c>
      <c r="I52" s="126" t="s">
        <v>445</v>
      </c>
    </row>
    <row r="53" spans="1:9">
      <c r="A53" s="64">
        <v>46109</v>
      </c>
      <c r="B53" t="s">
        <v>480</v>
      </c>
      <c r="C53" t="s">
        <v>757</v>
      </c>
      <c r="D53" t="s">
        <v>84</v>
      </c>
      <c r="E53">
        <v>2000</v>
      </c>
      <c r="G53" s="1">
        <f t="shared" si="0"/>
        <v>-78425</v>
      </c>
      <c r="H53" t="s">
        <v>20</v>
      </c>
      <c r="I53" s="126" t="s">
        <v>445</v>
      </c>
    </row>
    <row r="54" spans="1:9">
      <c r="A54" s="64">
        <v>46111</v>
      </c>
      <c r="B54" t="s">
        <v>758</v>
      </c>
      <c r="C54" t="s">
        <v>733</v>
      </c>
      <c r="D54" s="116"/>
      <c r="F54">
        <v>105000</v>
      </c>
      <c r="G54" s="1">
        <f t="shared" si="0"/>
        <v>26575</v>
      </c>
      <c r="H54" t="s">
        <v>20</v>
      </c>
      <c r="I54" s="126" t="s">
        <v>565</v>
      </c>
    </row>
    <row r="55" spans="1:9">
      <c r="A55" s="64">
        <v>46112</v>
      </c>
      <c r="B55" t="s">
        <v>564</v>
      </c>
      <c r="C55" t="s">
        <v>86</v>
      </c>
      <c r="D55" s="116" t="s">
        <v>84</v>
      </c>
      <c r="E55">
        <v>3000</v>
      </c>
      <c r="G55" s="1">
        <f t="shared" si="0"/>
        <v>23575</v>
      </c>
      <c r="H55" t="s">
        <v>20</v>
      </c>
      <c r="I55" s="126" t="s">
        <v>565</v>
      </c>
    </row>
    <row r="56" spans="1:9">
      <c r="A56" s="64">
        <v>46112</v>
      </c>
      <c r="B56" t="s">
        <v>566</v>
      </c>
      <c r="C56" t="s">
        <v>86</v>
      </c>
      <c r="D56" s="116" t="s">
        <v>84</v>
      </c>
      <c r="E56">
        <v>4500</v>
      </c>
      <c r="G56" s="1">
        <f t="shared" si="0"/>
        <v>19075</v>
      </c>
      <c r="H56" t="s">
        <v>20</v>
      </c>
      <c r="I56" s="126" t="s">
        <v>565</v>
      </c>
    </row>
    <row r="57" spans="1:9">
      <c r="A57" s="64">
        <v>46112</v>
      </c>
      <c r="B57" t="s">
        <v>567</v>
      </c>
      <c r="C57" t="s">
        <v>86</v>
      </c>
      <c r="D57" s="116" t="s">
        <v>84</v>
      </c>
      <c r="E57">
        <v>500</v>
      </c>
      <c r="G57" s="1">
        <f t="shared" si="0"/>
        <v>18575</v>
      </c>
      <c r="H57" t="s">
        <v>20</v>
      </c>
      <c r="I57" s="126" t="s">
        <v>565</v>
      </c>
    </row>
    <row r="58" spans="1:9">
      <c r="A58" s="64">
        <v>46112</v>
      </c>
      <c r="B58" t="s">
        <v>568</v>
      </c>
      <c r="C58" t="s">
        <v>86</v>
      </c>
      <c r="D58" s="116" t="s">
        <v>84</v>
      </c>
      <c r="E58">
        <v>300</v>
      </c>
      <c r="G58" s="1">
        <f t="shared" si="0"/>
        <v>18275</v>
      </c>
      <c r="H58" t="s">
        <v>20</v>
      </c>
      <c r="I58" s="126" t="s">
        <v>565</v>
      </c>
    </row>
    <row r="59" spans="1:9">
      <c r="A59" s="64">
        <v>46112</v>
      </c>
      <c r="B59" t="s">
        <v>569</v>
      </c>
      <c r="C59" t="s">
        <v>86</v>
      </c>
      <c r="D59" s="116" t="s">
        <v>84</v>
      </c>
      <c r="E59">
        <v>300</v>
      </c>
      <c r="G59" s="1">
        <f t="shared" si="0"/>
        <v>17975</v>
      </c>
      <c r="H59" t="s">
        <v>20</v>
      </c>
      <c r="I59" s="126" t="s">
        <v>565</v>
      </c>
    </row>
    <row r="60" spans="1:9">
      <c r="A60" s="64">
        <v>46112</v>
      </c>
      <c r="B60" t="s">
        <v>570</v>
      </c>
      <c r="C60" t="s">
        <v>86</v>
      </c>
      <c r="D60" s="116" t="s">
        <v>84</v>
      </c>
      <c r="E60">
        <v>300</v>
      </c>
      <c r="G60" s="1">
        <f t="shared" si="0"/>
        <v>17675</v>
      </c>
      <c r="H60" t="s">
        <v>20</v>
      </c>
      <c r="I60" s="126" t="s">
        <v>565</v>
      </c>
    </row>
    <row r="61" spans="1:9">
      <c r="A61" s="64">
        <v>46112</v>
      </c>
      <c r="B61" t="s">
        <v>571</v>
      </c>
      <c r="C61" t="s">
        <v>86</v>
      </c>
      <c r="D61" s="116" t="s">
        <v>84</v>
      </c>
      <c r="E61">
        <v>300</v>
      </c>
      <c r="G61" s="1">
        <f t="shared" si="0"/>
        <v>17375</v>
      </c>
      <c r="H61" t="s">
        <v>20</v>
      </c>
      <c r="I61" s="126" t="s">
        <v>565</v>
      </c>
    </row>
    <row r="62" spans="1:9">
      <c r="A62" s="64">
        <v>46112</v>
      </c>
      <c r="B62" t="s">
        <v>759</v>
      </c>
      <c r="C62" t="s">
        <v>89</v>
      </c>
      <c r="D62" s="116" t="s">
        <v>84</v>
      </c>
      <c r="E62">
        <v>13000</v>
      </c>
      <c r="G62" s="1">
        <f t="shared" si="0"/>
        <v>4375</v>
      </c>
      <c r="H62" t="s">
        <v>20</v>
      </c>
      <c r="I62" s="126" t="s">
        <v>565</v>
      </c>
    </row>
    <row r="63" spans="1:9">
      <c r="A63" s="64">
        <v>46112</v>
      </c>
      <c r="B63" t="s">
        <v>573</v>
      </c>
      <c r="C63" t="s">
        <v>89</v>
      </c>
      <c r="D63" s="116" t="s">
        <v>84</v>
      </c>
      <c r="E63">
        <v>5000</v>
      </c>
      <c r="G63" s="1">
        <f t="shared" si="0"/>
        <v>-625</v>
      </c>
      <c r="H63" t="s">
        <v>20</v>
      </c>
      <c r="I63" s="126" t="s">
        <v>565</v>
      </c>
    </row>
    <row r="96" spans="4:4">
      <c r="D96" t="s">
        <v>84</v>
      </c>
    </row>
    <row r="97" spans="4:4">
      <c r="D97" t="s">
        <v>84</v>
      </c>
    </row>
    <row r="98" spans="4:4">
      <c r="D98" t="s">
        <v>84</v>
      </c>
    </row>
    <row r="99" spans="4:4">
      <c r="D99" t="s">
        <v>84</v>
      </c>
    </row>
    <row r="100" spans="4:4">
      <c r="D100" t="s">
        <v>84</v>
      </c>
    </row>
    <row r="101" spans="4:4">
      <c r="D101" t="s">
        <v>84</v>
      </c>
    </row>
    <row r="102" spans="4:4">
      <c r="D102" t="s">
        <v>84</v>
      </c>
    </row>
    <row r="103" spans="4:4">
      <c r="D103" t="s">
        <v>84</v>
      </c>
    </row>
    <row r="104" spans="4:4">
      <c r="D104" t="s">
        <v>84</v>
      </c>
    </row>
    <row r="105" spans="4:4">
      <c r="D105" t="s">
        <v>84</v>
      </c>
    </row>
    <row r="106" spans="4:4">
      <c r="D106" t="s">
        <v>84</v>
      </c>
    </row>
    <row r="107" spans="4:4">
      <c r="D107" t="s">
        <v>84</v>
      </c>
    </row>
    <row r="108" spans="4:4">
      <c r="D108" t="s">
        <v>84</v>
      </c>
    </row>
    <row r="109" spans="4:4">
      <c r="D109" t="s">
        <v>84</v>
      </c>
    </row>
    <row r="110" spans="4:4">
      <c r="D110" t="s">
        <v>84</v>
      </c>
    </row>
    <row r="111" spans="4:4">
      <c r="D111" t="s">
        <v>84</v>
      </c>
    </row>
    <row r="112" spans="4:4">
      <c r="D112" t="s">
        <v>84</v>
      </c>
    </row>
    <row r="113" spans="4:4">
      <c r="D113" t="s">
        <v>84</v>
      </c>
    </row>
    <row r="114" spans="4:4">
      <c r="D114" t="s">
        <v>84</v>
      </c>
    </row>
    <row r="115" spans="4:4">
      <c r="D115" t="s">
        <v>84</v>
      </c>
    </row>
    <row r="116" spans="4:4">
      <c r="D116" t="s">
        <v>84</v>
      </c>
    </row>
    <row r="117" spans="4:4">
      <c r="D117" t="s">
        <v>84</v>
      </c>
    </row>
    <row r="118" spans="4:4">
      <c r="D118" t="s">
        <v>84</v>
      </c>
    </row>
    <row r="119" spans="4:4">
      <c r="D119" t="s">
        <v>84</v>
      </c>
    </row>
    <row r="120" spans="4:4">
      <c r="D120" t="s">
        <v>84</v>
      </c>
    </row>
    <row r="121" spans="4:4">
      <c r="D121" t="s">
        <v>84</v>
      </c>
    </row>
    <row r="122" spans="4:4">
      <c r="D122" t="s">
        <v>84</v>
      </c>
    </row>
    <row r="123" spans="4:4">
      <c r="D123" t="s">
        <v>84</v>
      </c>
    </row>
    <row r="124" spans="4:4">
      <c r="D124" t="s">
        <v>84</v>
      </c>
    </row>
    <row r="125" spans="4:4">
      <c r="D125" t="s">
        <v>84</v>
      </c>
    </row>
    <row r="126" spans="4:4">
      <c r="D126" t="s">
        <v>84</v>
      </c>
    </row>
    <row r="127" spans="4:4">
      <c r="D127" t="s">
        <v>84</v>
      </c>
    </row>
    <row r="128" spans="4:4">
      <c r="D128" t="s">
        <v>84</v>
      </c>
    </row>
    <row r="129" spans="4:4">
      <c r="D129" t="s">
        <v>84</v>
      </c>
    </row>
    <row r="130" spans="4:4">
      <c r="D130" t="s">
        <v>84</v>
      </c>
    </row>
    <row r="131" spans="4:4">
      <c r="D131" t="s">
        <v>84</v>
      </c>
    </row>
    <row r="132" spans="4:4">
      <c r="D132" t="s">
        <v>84</v>
      </c>
    </row>
    <row r="133" spans="4:4">
      <c r="D133" t="s">
        <v>84</v>
      </c>
    </row>
    <row r="134" spans="4:4">
      <c r="D134" t="s">
        <v>84</v>
      </c>
    </row>
  </sheetData>
  <autoFilter ref="A1:J71" xr:uid="{00000000-0009-0000-0000-000013000000}"/>
  <sortState xmlns:xlrd2="http://schemas.microsoft.com/office/spreadsheetml/2017/richdata2" ref="A2:J63">
    <sortCondition ref="A2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:J99"/>
  <sheetViews>
    <sheetView topLeftCell="A72" workbookViewId="0">
      <selection activeCell="G9" sqref="G9"/>
    </sheetView>
  </sheetViews>
  <sheetFormatPr defaultColWidth="10.85546875" defaultRowHeight="15"/>
  <cols>
    <col min="1" max="1" width="11.42578125" style="81"/>
    <col min="2" max="2" width="43.7109375" style="84"/>
    <col min="3" max="3" width="18.85546875" style="84" customWidth="1"/>
    <col min="4" max="4" width="15.42578125" style="84" customWidth="1"/>
    <col min="5" max="5" width="17.42578125" style="84" customWidth="1"/>
    <col min="6" max="6" width="16.42578125" style="84" customWidth="1"/>
    <col min="7" max="7" width="14" style="84" customWidth="1"/>
    <col min="8" max="8" width="10.5703125" style="84" customWidth="1"/>
    <col min="9" max="9" width="7.7109375" style="91"/>
    <col min="10" max="10" width="10.28515625" style="84"/>
    <col min="11" max="16384" width="10.85546875" style="84"/>
  </cols>
  <sheetData>
    <row r="1" spans="1:10" ht="32.1" customHeight="1">
      <c r="A1" s="127" t="s">
        <v>68</v>
      </c>
      <c r="B1" s="128" t="s">
        <v>69</v>
      </c>
      <c r="C1" s="128" t="s">
        <v>760</v>
      </c>
      <c r="D1" s="128" t="s">
        <v>726</v>
      </c>
      <c r="E1" s="129" t="s">
        <v>727</v>
      </c>
      <c r="F1" s="129" t="s">
        <v>728</v>
      </c>
      <c r="G1" s="129" t="s">
        <v>729</v>
      </c>
      <c r="H1" s="128" t="s">
        <v>0</v>
      </c>
      <c r="I1" s="130" t="s">
        <v>75</v>
      </c>
      <c r="J1" s="135" t="s">
        <v>730</v>
      </c>
    </row>
    <row r="2" spans="1:10">
      <c r="A2" s="83">
        <v>46082</v>
      </c>
      <c r="B2" s="84" t="s">
        <v>761</v>
      </c>
      <c r="E2" s="133"/>
      <c r="F2" s="133"/>
      <c r="G2" s="133">
        <v>-108100</v>
      </c>
    </row>
    <row r="3" spans="1:10">
      <c r="A3" s="68">
        <v>46082</v>
      </c>
      <c r="B3" s="69" t="s">
        <v>79</v>
      </c>
      <c r="C3" s="69" t="s">
        <v>80</v>
      </c>
      <c r="D3" s="69" t="s">
        <v>84</v>
      </c>
      <c r="E3" s="69">
        <v>5000</v>
      </c>
      <c r="G3" s="133">
        <f t="shared" ref="G3:G66" si="0">+G2+F3-E3</f>
        <v>-113100</v>
      </c>
      <c r="H3" s="84" t="s">
        <v>18</v>
      </c>
    </row>
    <row r="4" spans="1:10">
      <c r="A4" s="83">
        <v>46083</v>
      </c>
      <c r="B4" s="84" t="s">
        <v>762</v>
      </c>
      <c r="C4" s="84" t="s">
        <v>733</v>
      </c>
      <c r="E4" s="133"/>
      <c r="F4" s="133">
        <v>36500</v>
      </c>
      <c r="G4" s="133">
        <f t="shared" si="0"/>
        <v>-76600</v>
      </c>
      <c r="H4" s="84" t="s">
        <v>18</v>
      </c>
      <c r="I4" s="91" t="s">
        <v>96</v>
      </c>
    </row>
    <row r="5" spans="1:10">
      <c r="A5" s="83">
        <v>46083</v>
      </c>
      <c r="B5" s="84" t="s">
        <v>95</v>
      </c>
      <c r="C5" s="84" t="s">
        <v>86</v>
      </c>
      <c r="D5" s="84" t="s">
        <v>84</v>
      </c>
      <c r="E5" s="133">
        <v>2500</v>
      </c>
      <c r="F5" s="133"/>
      <c r="G5" s="133">
        <f t="shared" si="0"/>
        <v>-79100</v>
      </c>
      <c r="H5" s="84" t="s">
        <v>18</v>
      </c>
      <c r="I5" s="91" t="s">
        <v>96</v>
      </c>
    </row>
    <row r="6" spans="1:10">
      <c r="A6" s="83">
        <v>46083</v>
      </c>
      <c r="B6" s="84" t="s">
        <v>97</v>
      </c>
      <c r="C6" s="84" t="s">
        <v>86</v>
      </c>
      <c r="D6" s="84" t="s">
        <v>84</v>
      </c>
      <c r="E6" s="133">
        <v>1500</v>
      </c>
      <c r="F6" s="133"/>
      <c r="G6" s="133">
        <f t="shared" si="0"/>
        <v>-80600</v>
      </c>
      <c r="H6" s="84" t="s">
        <v>18</v>
      </c>
      <c r="I6" s="91" t="s">
        <v>96</v>
      </c>
    </row>
    <row r="7" spans="1:10">
      <c r="A7" s="83">
        <v>46083</v>
      </c>
      <c r="B7" s="84" t="s">
        <v>98</v>
      </c>
      <c r="C7" s="84" t="s">
        <v>89</v>
      </c>
      <c r="D7" s="84" t="s">
        <v>84</v>
      </c>
      <c r="E7" s="133">
        <v>5000</v>
      </c>
      <c r="F7" s="133"/>
      <c r="G7" s="133">
        <f t="shared" si="0"/>
        <v>-85600</v>
      </c>
      <c r="H7" s="84" t="s">
        <v>18</v>
      </c>
      <c r="I7" s="91" t="s">
        <v>96</v>
      </c>
    </row>
    <row r="8" spans="1:10">
      <c r="A8" s="83">
        <v>46083</v>
      </c>
      <c r="B8" s="84" t="s">
        <v>99</v>
      </c>
      <c r="C8" s="84" t="s">
        <v>86</v>
      </c>
      <c r="D8" s="84" t="s">
        <v>84</v>
      </c>
      <c r="E8" s="133">
        <v>500</v>
      </c>
      <c r="F8" s="133"/>
      <c r="G8" s="133">
        <f t="shared" si="0"/>
        <v>-86100</v>
      </c>
      <c r="H8" s="84" t="s">
        <v>18</v>
      </c>
      <c r="I8" s="91" t="s">
        <v>96</v>
      </c>
    </row>
    <row r="9" spans="1:10">
      <c r="A9" s="83">
        <v>46083</v>
      </c>
      <c r="B9" s="84" t="s">
        <v>100</v>
      </c>
      <c r="C9" s="84" t="s">
        <v>86</v>
      </c>
      <c r="D9" s="84" t="s">
        <v>84</v>
      </c>
      <c r="E9" s="133">
        <v>5000</v>
      </c>
      <c r="F9" s="133"/>
      <c r="G9" s="133">
        <f t="shared" si="0"/>
        <v>-91100</v>
      </c>
      <c r="H9" s="84" t="s">
        <v>18</v>
      </c>
      <c r="I9" s="91" t="s">
        <v>96</v>
      </c>
    </row>
    <row r="10" spans="1:10">
      <c r="A10" s="83">
        <v>46083</v>
      </c>
      <c r="B10" s="84" t="s">
        <v>101</v>
      </c>
      <c r="C10" s="84" t="s">
        <v>86</v>
      </c>
      <c r="D10" s="84" t="s">
        <v>84</v>
      </c>
      <c r="E10" s="133">
        <v>5000</v>
      </c>
      <c r="F10" s="133"/>
      <c r="G10" s="133">
        <f t="shared" si="0"/>
        <v>-96100</v>
      </c>
      <c r="H10" s="84" t="s">
        <v>18</v>
      </c>
      <c r="I10" s="91" t="s">
        <v>96</v>
      </c>
    </row>
    <row r="11" spans="1:10">
      <c r="A11" s="83">
        <v>46083</v>
      </c>
      <c r="B11" s="84" t="s">
        <v>102</v>
      </c>
      <c r="C11" s="84" t="s">
        <v>86</v>
      </c>
      <c r="D11" s="84" t="s">
        <v>84</v>
      </c>
      <c r="E11" s="133">
        <v>500</v>
      </c>
      <c r="F11" s="133"/>
      <c r="G11" s="133">
        <f t="shared" si="0"/>
        <v>-96600</v>
      </c>
      <c r="H11" s="84" t="s">
        <v>18</v>
      </c>
      <c r="I11" s="91" t="s">
        <v>96</v>
      </c>
    </row>
    <row r="12" spans="1:10">
      <c r="A12" s="83">
        <v>46083</v>
      </c>
      <c r="B12" s="84" t="s">
        <v>103</v>
      </c>
      <c r="C12" s="84" t="s">
        <v>86</v>
      </c>
      <c r="D12" s="84" t="s">
        <v>84</v>
      </c>
      <c r="E12" s="133">
        <v>500</v>
      </c>
      <c r="F12" s="133"/>
      <c r="G12" s="133">
        <f t="shared" si="0"/>
        <v>-97100</v>
      </c>
      <c r="H12" s="84" t="s">
        <v>18</v>
      </c>
      <c r="I12" s="91" t="s">
        <v>96</v>
      </c>
    </row>
    <row r="13" spans="1:10">
      <c r="A13" s="83">
        <v>46083</v>
      </c>
      <c r="B13" s="84" t="s">
        <v>104</v>
      </c>
      <c r="C13" s="84" t="s">
        <v>86</v>
      </c>
      <c r="D13" s="84" t="s">
        <v>84</v>
      </c>
      <c r="E13" s="133">
        <v>500</v>
      </c>
      <c r="F13" s="133"/>
      <c r="G13" s="133">
        <f t="shared" si="0"/>
        <v>-97600</v>
      </c>
      <c r="H13" s="84" t="s">
        <v>18</v>
      </c>
      <c r="I13" s="91" t="s">
        <v>96</v>
      </c>
    </row>
    <row r="14" spans="1:10">
      <c r="A14" s="83">
        <v>46083</v>
      </c>
      <c r="B14" s="84" t="s">
        <v>105</v>
      </c>
      <c r="C14" s="84" t="s">
        <v>86</v>
      </c>
      <c r="D14" s="84" t="s">
        <v>84</v>
      </c>
      <c r="E14" s="133">
        <v>500</v>
      </c>
      <c r="F14" s="133"/>
      <c r="G14" s="133">
        <f t="shared" si="0"/>
        <v>-98100</v>
      </c>
      <c r="H14" s="84" t="s">
        <v>18</v>
      </c>
      <c r="I14" s="91" t="s">
        <v>96</v>
      </c>
    </row>
    <row r="15" spans="1:10">
      <c r="A15" s="83">
        <v>46083</v>
      </c>
      <c r="B15" s="84" t="s">
        <v>106</v>
      </c>
      <c r="C15" s="84" t="s">
        <v>86</v>
      </c>
      <c r="D15" s="84" t="s">
        <v>84</v>
      </c>
      <c r="E15" s="133">
        <v>1500</v>
      </c>
      <c r="F15" s="133"/>
      <c r="G15" s="133">
        <f t="shared" si="0"/>
        <v>-99600</v>
      </c>
      <c r="H15" s="84" t="s">
        <v>18</v>
      </c>
      <c r="I15" s="91" t="s">
        <v>96</v>
      </c>
    </row>
    <row r="16" spans="1:10">
      <c r="A16" s="83">
        <v>46083</v>
      </c>
      <c r="B16" s="84" t="s">
        <v>107</v>
      </c>
      <c r="C16" s="84" t="s">
        <v>86</v>
      </c>
      <c r="D16" s="84" t="s">
        <v>84</v>
      </c>
      <c r="E16" s="133">
        <v>6000</v>
      </c>
      <c r="F16" s="133"/>
      <c r="G16" s="133">
        <f t="shared" si="0"/>
        <v>-105600</v>
      </c>
      <c r="H16" s="84" t="s">
        <v>18</v>
      </c>
      <c r="I16" s="91" t="s">
        <v>96</v>
      </c>
    </row>
    <row r="17" spans="1:9">
      <c r="A17" s="68">
        <v>46090</v>
      </c>
      <c r="B17" s="69" t="s">
        <v>732</v>
      </c>
      <c r="C17" s="69" t="s">
        <v>733</v>
      </c>
      <c r="D17" s="69"/>
      <c r="E17" s="69"/>
      <c r="F17" s="108">
        <v>5000</v>
      </c>
      <c r="G17" s="133">
        <f t="shared" si="0"/>
        <v>-100600</v>
      </c>
      <c r="H17" s="84" t="s">
        <v>18</v>
      </c>
      <c r="I17" s="109" t="s">
        <v>194</v>
      </c>
    </row>
    <row r="18" spans="1:9">
      <c r="A18" s="68">
        <v>46090</v>
      </c>
      <c r="B18" s="69" t="s">
        <v>193</v>
      </c>
      <c r="C18" s="69" t="s">
        <v>80</v>
      </c>
      <c r="D18" s="60" t="s">
        <v>84</v>
      </c>
      <c r="E18" s="69">
        <v>5000</v>
      </c>
      <c r="F18" s="108"/>
      <c r="G18" s="133">
        <f t="shared" si="0"/>
        <v>-105600</v>
      </c>
      <c r="H18" s="84" t="s">
        <v>18</v>
      </c>
      <c r="I18" s="109" t="s">
        <v>194</v>
      </c>
    </row>
    <row r="19" spans="1:9">
      <c r="A19" s="83">
        <v>46091</v>
      </c>
      <c r="B19" s="84" t="s">
        <v>763</v>
      </c>
      <c r="C19" s="84" t="s">
        <v>733</v>
      </c>
      <c r="E19" s="133"/>
      <c r="F19" s="133">
        <v>26500</v>
      </c>
      <c r="G19" s="133">
        <f t="shared" si="0"/>
        <v>-79100</v>
      </c>
      <c r="H19" s="84" t="s">
        <v>18</v>
      </c>
      <c r="I19" s="91" t="s">
        <v>222</v>
      </c>
    </row>
    <row r="20" spans="1:9">
      <c r="A20" s="83">
        <v>46091</v>
      </c>
      <c r="B20" s="84" t="s">
        <v>221</v>
      </c>
      <c r="C20" s="84" t="s">
        <v>86</v>
      </c>
      <c r="D20" s="84" t="s">
        <v>84</v>
      </c>
      <c r="E20" s="84">
        <v>2500</v>
      </c>
      <c r="G20" s="133">
        <f t="shared" si="0"/>
        <v>-81600</v>
      </c>
      <c r="H20" s="84" t="s">
        <v>18</v>
      </c>
      <c r="I20" s="91" t="s">
        <v>222</v>
      </c>
    </row>
    <row r="21" spans="1:9">
      <c r="A21" s="83">
        <v>46091</v>
      </c>
      <c r="B21" s="84" t="s">
        <v>223</v>
      </c>
      <c r="C21" s="84" t="s">
        <v>86</v>
      </c>
      <c r="D21" s="84" t="s">
        <v>84</v>
      </c>
      <c r="E21" s="84">
        <v>2000</v>
      </c>
      <c r="G21" s="133">
        <f t="shared" si="0"/>
        <v>-83600</v>
      </c>
      <c r="H21" s="84" t="s">
        <v>18</v>
      </c>
      <c r="I21" s="91" t="s">
        <v>222</v>
      </c>
    </row>
    <row r="22" spans="1:9">
      <c r="A22" s="83">
        <v>46091</v>
      </c>
      <c r="B22" s="84" t="s">
        <v>224</v>
      </c>
      <c r="C22" s="84" t="s">
        <v>89</v>
      </c>
      <c r="D22" s="84" t="s">
        <v>84</v>
      </c>
      <c r="E22" s="84">
        <v>5000</v>
      </c>
      <c r="G22" s="133">
        <f t="shared" si="0"/>
        <v>-88600</v>
      </c>
      <c r="H22" s="84" t="s">
        <v>18</v>
      </c>
      <c r="I22" s="91" t="s">
        <v>222</v>
      </c>
    </row>
    <row r="23" spans="1:9">
      <c r="A23" s="83">
        <v>46091</v>
      </c>
      <c r="B23" s="84" t="s">
        <v>225</v>
      </c>
      <c r="C23" s="84" t="s">
        <v>86</v>
      </c>
      <c r="D23" s="84" t="s">
        <v>84</v>
      </c>
      <c r="E23" s="84">
        <v>500</v>
      </c>
      <c r="G23" s="133">
        <f t="shared" si="0"/>
        <v>-89100</v>
      </c>
      <c r="H23" s="84" t="s">
        <v>18</v>
      </c>
      <c r="I23" s="91" t="s">
        <v>222</v>
      </c>
    </row>
    <row r="24" spans="1:9">
      <c r="A24" s="83">
        <v>46091</v>
      </c>
      <c r="B24" s="84" t="s">
        <v>226</v>
      </c>
      <c r="C24" s="84" t="s">
        <v>86</v>
      </c>
      <c r="D24" s="84" t="s">
        <v>84</v>
      </c>
      <c r="E24" s="84">
        <v>500</v>
      </c>
      <c r="G24" s="133">
        <f t="shared" si="0"/>
        <v>-89600</v>
      </c>
      <c r="H24" s="84" t="s">
        <v>18</v>
      </c>
      <c r="I24" s="91" t="s">
        <v>222</v>
      </c>
    </row>
    <row r="25" spans="1:9">
      <c r="A25" s="83">
        <v>46091</v>
      </c>
      <c r="B25" s="84" t="s">
        <v>227</v>
      </c>
      <c r="C25" s="84" t="s">
        <v>86</v>
      </c>
      <c r="D25" s="84" t="s">
        <v>84</v>
      </c>
      <c r="E25" s="84">
        <v>500</v>
      </c>
      <c r="G25" s="133">
        <f t="shared" si="0"/>
        <v>-90100</v>
      </c>
      <c r="H25" s="84" t="s">
        <v>18</v>
      </c>
      <c r="I25" s="91" t="s">
        <v>222</v>
      </c>
    </row>
    <row r="26" spans="1:9">
      <c r="A26" s="83">
        <v>46091</v>
      </c>
      <c r="B26" s="84" t="s">
        <v>228</v>
      </c>
      <c r="C26" s="84" t="s">
        <v>86</v>
      </c>
      <c r="D26" s="84" t="s">
        <v>84</v>
      </c>
      <c r="E26" s="84">
        <v>500</v>
      </c>
      <c r="G26" s="133">
        <f t="shared" si="0"/>
        <v>-90600</v>
      </c>
      <c r="H26" s="84" t="s">
        <v>18</v>
      </c>
      <c r="I26" s="91" t="s">
        <v>222</v>
      </c>
    </row>
    <row r="27" spans="1:9">
      <c r="A27" s="83">
        <v>46091</v>
      </c>
      <c r="B27" s="84" t="s">
        <v>229</v>
      </c>
      <c r="C27" s="84" t="s">
        <v>86</v>
      </c>
      <c r="D27" s="84" t="s">
        <v>84</v>
      </c>
      <c r="E27" s="84">
        <v>500</v>
      </c>
      <c r="G27" s="133">
        <f t="shared" si="0"/>
        <v>-91100</v>
      </c>
      <c r="H27" s="84" t="s">
        <v>18</v>
      </c>
      <c r="I27" s="91" t="s">
        <v>222</v>
      </c>
    </row>
    <row r="28" spans="1:9">
      <c r="A28" s="83">
        <v>46091</v>
      </c>
      <c r="B28" s="84" t="s">
        <v>230</v>
      </c>
      <c r="C28" s="84" t="s">
        <v>164</v>
      </c>
      <c r="D28" s="84" t="s">
        <v>84</v>
      </c>
      <c r="E28" s="84">
        <v>5000</v>
      </c>
      <c r="G28" s="133">
        <f t="shared" si="0"/>
        <v>-96100</v>
      </c>
      <c r="H28" s="84" t="s">
        <v>18</v>
      </c>
      <c r="I28" s="91" t="s">
        <v>222</v>
      </c>
    </row>
    <row r="29" spans="1:9">
      <c r="A29" s="68">
        <v>46098</v>
      </c>
      <c r="B29" s="69" t="s">
        <v>732</v>
      </c>
      <c r="C29" s="69" t="s">
        <v>733</v>
      </c>
      <c r="D29" s="60"/>
      <c r="E29" s="69"/>
      <c r="F29" s="108">
        <v>22500</v>
      </c>
      <c r="G29" s="133">
        <f t="shared" si="0"/>
        <v>-73600</v>
      </c>
      <c r="H29" s="84" t="s">
        <v>18</v>
      </c>
      <c r="I29" s="109" t="s">
        <v>358</v>
      </c>
    </row>
    <row r="30" spans="1:9">
      <c r="A30" s="68">
        <v>46098</v>
      </c>
      <c r="B30" s="69" t="s">
        <v>357</v>
      </c>
      <c r="C30" s="69" t="s">
        <v>80</v>
      </c>
      <c r="D30" s="69" t="s">
        <v>84</v>
      </c>
      <c r="E30" s="69">
        <v>17500</v>
      </c>
      <c r="F30" s="108"/>
      <c r="G30" s="133">
        <f t="shared" si="0"/>
        <v>-91100</v>
      </c>
      <c r="H30" s="84" t="s">
        <v>18</v>
      </c>
      <c r="I30" s="109" t="s">
        <v>358</v>
      </c>
    </row>
    <row r="31" spans="1:9">
      <c r="A31" s="83">
        <v>46099</v>
      </c>
      <c r="B31" s="84" t="s">
        <v>764</v>
      </c>
      <c r="C31" s="84" t="s">
        <v>733</v>
      </c>
      <c r="F31" s="84">
        <v>8000</v>
      </c>
      <c r="G31" s="133">
        <f t="shared" si="0"/>
        <v>-83100</v>
      </c>
      <c r="H31" s="84" t="s">
        <v>18</v>
      </c>
      <c r="I31" s="91" t="s">
        <v>375</v>
      </c>
    </row>
    <row r="32" spans="1:9">
      <c r="A32" s="83">
        <v>46099</v>
      </c>
      <c r="B32" s="84" t="s">
        <v>374</v>
      </c>
      <c r="C32" s="84" t="s">
        <v>86</v>
      </c>
      <c r="D32" s="84" t="s">
        <v>84</v>
      </c>
      <c r="E32" s="133">
        <v>3000</v>
      </c>
      <c r="F32" s="133"/>
      <c r="G32" s="133">
        <f t="shared" si="0"/>
        <v>-86100</v>
      </c>
      <c r="H32" s="84" t="s">
        <v>18</v>
      </c>
      <c r="I32" s="91" t="s">
        <v>375</v>
      </c>
    </row>
    <row r="33" spans="1:9">
      <c r="A33" s="83">
        <v>46099</v>
      </c>
      <c r="B33" s="84" t="s">
        <v>376</v>
      </c>
      <c r="C33" s="84" t="s">
        <v>86</v>
      </c>
      <c r="D33" s="84" t="s">
        <v>84</v>
      </c>
      <c r="E33" s="133">
        <v>3000</v>
      </c>
      <c r="F33" s="133"/>
      <c r="G33" s="133">
        <f t="shared" si="0"/>
        <v>-89100</v>
      </c>
      <c r="H33" s="84" t="s">
        <v>18</v>
      </c>
      <c r="I33" s="91" t="s">
        <v>375</v>
      </c>
    </row>
    <row r="34" spans="1:9">
      <c r="A34" s="83">
        <v>46099</v>
      </c>
      <c r="B34" s="84" t="s">
        <v>377</v>
      </c>
      <c r="C34" s="84" t="s">
        <v>164</v>
      </c>
      <c r="D34" s="84" t="s">
        <v>84</v>
      </c>
      <c r="E34" s="133">
        <v>2000</v>
      </c>
      <c r="F34" s="133"/>
      <c r="G34" s="133">
        <f t="shared" si="0"/>
        <v>-91100</v>
      </c>
      <c r="I34" s="91" t="s">
        <v>375</v>
      </c>
    </row>
    <row r="35" spans="1:9">
      <c r="A35" s="83">
        <v>46100</v>
      </c>
      <c r="B35" s="84" t="s">
        <v>765</v>
      </c>
      <c r="C35" s="84" t="s">
        <v>733</v>
      </c>
      <c r="E35" s="133"/>
      <c r="F35" s="133">
        <v>10000</v>
      </c>
      <c r="G35" s="133">
        <f t="shared" si="0"/>
        <v>-81100</v>
      </c>
      <c r="H35" s="84" t="s">
        <v>18</v>
      </c>
      <c r="I35" s="91" t="s">
        <v>384</v>
      </c>
    </row>
    <row r="36" spans="1:9">
      <c r="A36" s="83">
        <v>46100</v>
      </c>
      <c r="B36" s="84" t="s">
        <v>383</v>
      </c>
      <c r="C36" s="84" t="s">
        <v>86</v>
      </c>
      <c r="D36" s="84" t="s">
        <v>84</v>
      </c>
      <c r="E36" s="133">
        <v>4000</v>
      </c>
      <c r="F36" s="133"/>
      <c r="G36" s="133">
        <f t="shared" si="0"/>
        <v>-85100</v>
      </c>
      <c r="H36" s="84" t="s">
        <v>18</v>
      </c>
      <c r="I36" s="91" t="s">
        <v>384</v>
      </c>
    </row>
    <row r="37" spans="1:9">
      <c r="A37" s="83">
        <v>46100</v>
      </c>
      <c r="B37" s="84" t="s">
        <v>385</v>
      </c>
      <c r="C37" s="84" t="s">
        <v>86</v>
      </c>
      <c r="D37" s="84" t="s">
        <v>84</v>
      </c>
      <c r="E37" s="133">
        <v>4000</v>
      </c>
      <c r="F37" s="133"/>
      <c r="G37" s="133">
        <f t="shared" si="0"/>
        <v>-89100</v>
      </c>
      <c r="H37" s="84" t="s">
        <v>18</v>
      </c>
      <c r="I37" s="91" t="s">
        <v>384</v>
      </c>
    </row>
    <row r="38" spans="1:9">
      <c r="A38" s="83">
        <v>46100</v>
      </c>
      <c r="B38" s="84" t="s">
        <v>386</v>
      </c>
      <c r="C38" s="84" t="s">
        <v>164</v>
      </c>
      <c r="D38" s="84" t="s">
        <v>84</v>
      </c>
      <c r="E38" s="133">
        <v>2000</v>
      </c>
      <c r="F38" s="134"/>
      <c r="G38" s="133">
        <f t="shared" si="0"/>
        <v>-91100</v>
      </c>
      <c r="H38" s="84" t="s">
        <v>18</v>
      </c>
      <c r="I38" s="91" t="s">
        <v>384</v>
      </c>
    </row>
    <row r="39" spans="1:9">
      <c r="A39" s="83">
        <v>46106</v>
      </c>
      <c r="B39" s="84" t="s">
        <v>766</v>
      </c>
      <c r="C39" s="84" t="s">
        <v>733</v>
      </c>
      <c r="E39" s="133"/>
      <c r="F39" s="84">
        <v>106000</v>
      </c>
      <c r="G39" s="133">
        <f t="shared" si="0"/>
        <v>14900</v>
      </c>
      <c r="H39" s="84" t="s">
        <v>18</v>
      </c>
      <c r="I39" s="91" t="s">
        <v>454</v>
      </c>
    </row>
    <row r="40" spans="1:9">
      <c r="A40" s="83">
        <v>46106</v>
      </c>
      <c r="B40" s="84" t="s">
        <v>453</v>
      </c>
      <c r="C40" s="84" t="s">
        <v>86</v>
      </c>
      <c r="D40" s="84" t="s">
        <v>84</v>
      </c>
      <c r="E40" s="133">
        <v>2500</v>
      </c>
      <c r="G40" s="133">
        <f t="shared" si="0"/>
        <v>12400</v>
      </c>
      <c r="H40" s="84" t="s">
        <v>18</v>
      </c>
      <c r="I40" s="91" t="s">
        <v>454</v>
      </c>
    </row>
    <row r="41" spans="1:9">
      <c r="A41" s="83">
        <v>46106</v>
      </c>
      <c r="B41" s="84" t="s">
        <v>455</v>
      </c>
      <c r="C41" s="84" t="s">
        <v>89</v>
      </c>
      <c r="D41" s="84" t="s">
        <v>84</v>
      </c>
      <c r="E41" s="133">
        <v>5000</v>
      </c>
      <c r="G41" s="133">
        <f t="shared" si="0"/>
        <v>7400</v>
      </c>
      <c r="H41" s="84" t="s">
        <v>18</v>
      </c>
      <c r="I41" s="91" t="s">
        <v>454</v>
      </c>
    </row>
    <row r="42" spans="1:9">
      <c r="A42" s="83">
        <v>46106</v>
      </c>
      <c r="B42" s="84" t="s">
        <v>456</v>
      </c>
      <c r="C42" s="84" t="s">
        <v>89</v>
      </c>
      <c r="D42" s="84" t="s">
        <v>84</v>
      </c>
      <c r="E42" s="133">
        <v>13000</v>
      </c>
      <c r="G42" s="133">
        <f t="shared" si="0"/>
        <v>-5600</v>
      </c>
      <c r="H42" s="84" t="s">
        <v>18</v>
      </c>
      <c r="I42" s="91" t="s">
        <v>454</v>
      </c>
    </row>
    <row r="43" spans="1:9">
      <c r="A43" s="83">
        <v>46106</v>
      </c>
      <c r="B43" s="84" t="s">
        <v>457</v>
      </c>
      <c r="C43" s="84" t="s">
        <v>86</v>
      </c>
      <c r="D43" s="84" t="s">
        <v>84</v>
      </c>
      <c r="E43" s="133">
        <v>12000</v>
      </c>
      <c r="G43" s="133">
        <f t="shared" si="0"/>
        <v>-17600</v>
      </c>
      <c r="H43" s="84" t="s">
        <v>18</v>
      </c>
      <c r="I43" s="91" t="s">
        <v>454</v>
      </c>
    </row>
    <row r="44" spans="1:9">
      <c r="A44" s="83">
        <v>46106</v>
      </c>
      <c r="B44" s="84" t="s">
        <v>458</v>
      </c>
      <c r="C44" s="84" t="s">
        <v>86</v>
      </c>
      <c r="D44" s="84" t="s">
        <v>84</v>
      </c>
      <c r="E44" s="84">
        <v>1000</v>
      </c>
      <c r="G44" s="133">
        <f t="shared" si="0"/>
        <v>-18600</v>
      </c>
      <c r="H44" s="84" t="s">
        <v>18</v>
      </c>
      <c r="I44" s="91" t="s">
        <v>454</v>
      </c>
    </row>
    <row r="45" spans="1:9">
      <c r="A45" s="83">
        <v>46106</v>
      </c>
      <c r="B45" s="84" t="s">
        <v>459</v>
      </c>
      <c r="C45" s="84" t="s">
        <v>86</v>
      </c>
      <c r="D45" s="84" t="s">
        <v>84</v>
      </c>
      <c r="E45" s="133">
        <v>500</v>
      </c>
      <c r="F45" s="134"/>
      <c r="G45" s="133">
        <f t="shared" si="0"/>
        <v>-19100</v>
      </c>
      <c r="H45" s="84" t="s">
        <v>18</v>
      </c>
      <c r="I45" s="91" t="s">
        <v>454</v>
      </c>
    </row>
    <row r="46" spans="1:9">
      <c r="A46" s="83">
        <v>46106</v>
      </c>
      <c r="B46" s="84" t="s">
        <v>460</v>
      </c>
      <c r="C46" s="84" t="s">
        <v>86</v>
      </c>
      <c r="D46" s="84" t="s">
        <v>84</v>
      </c>
      <c r="E46" s="133">
        <v>500</v>
      </c>
      <c r="G46" s="133">
        <f t="shared" si="0"/>
        <v>-19600</v>
      </c>
      <c r="H46" s="84" t="s">
        <v>18</v>
      </c>
      <c r="I46" s="91" t="s">
        <v>454</v>
      </c>
    </row>
    <row r="47" spans="1:9">
      <c r="A47" s="83">
        <v>46107</v>
      </c>
      <c r="B47" s="84" t="s">
        <v>481</v>
      </c>
      <c r="C47" s="84" t="s">
        <v>86</v>
      </c>
      <c r="D47" s="84" t="s">
        <v>84</v>
      </c>
      <c r="E47" s="133">
        <v>500</v>
      </c>
      <c r="G47" s="133">
        <f t="shared" si="0"/>
        <v>-20100</v>
      </c>
      <c r="H47" s="84" t="s">
        <v>18</v>
      </c>
      <c r="I47" s="91" t="s">
        <v>454</v>
      </c>
    </row>
    <row r="48" spans="1:9">
      <c r="A48" s="83">
        <v>46107</v>
      </c>
      <c r="B48" s="84" t="s">
        <v>455</v>
      </c>
      <c r="C48" s="84" t="s">
        <v>89</v>
      </c>
      <c r="D48" s="84" t="s">
        <v>84</v>
      </c>
      <c r="E48" s="133">
        <v>500</v>
      </c>
      <c r="F48" s="134"/>
      <c r="G48" s="133">
        <f t="shared" si="0"/>
        <v>-20600</v>
      </c>
      <c r="H48" s="84" t="s">
        <v>18</v>
      </c>
      <c r="I48" s="91" t="s">
        <v>454</v>
      </c>
    </row>
    <row r="49" spans="1:9">
      <c r="A49" s="83">
        <v>46107</v>
      </c>
      <c r="B49" s="84" t="s">
        <v>482</v>
      </c>
      <c r="C49" s="84" t="s">
        <v>86</v>
      </c>
      <c r="D49" s="84" t="s">
        <v>84</v>
      </c>
      <c r="E49" s="133">
        <v>500</v>
      </c>
      <c r="F49" s="134"/>
      <c r="G49" s="133">
        <f t="shared" si="0"/>
        <v>-21100</v>
      </c>
      <c r="H49" s="84" t="s">
        <v>18</v>
      </c>
      <c r="I49" s="91" t="s">
        <v>454</v>
      </c>
    </row>
    <row r="50" spans="1:9">
      <c r="A50" s="83">
        <v>46107</v>
      </c>
      <c r="B50" s="84" t="s">
        <v>483</v>
      </c>
      <c r="C50" s="84" t="s">
        <v>86</v>
      </c>
      <c r="D50" s="84" t="s">
        <v>84</v>
      </c>
      <c r="E50" s="133">
        <v>500</v>
      </c>
      <c r="F50" s="134"/>
      <c r="G50" s="133">
        <f t="shared" si="0"/>
        <v>-21600</v>
      </c>
      <c r="H50" s="84" t="s">
        <v>18</v>
      </c>
      <c r="I50" s="91" t="s">
        <v>454</v>
      </c>
    </row>
    <row r="51" spans="1:9">
      <c r="A51" s="83">
        <v>46107</v>
      </c>
      <c r="B51" s="84" t="s">
        <v>459</v>
      </c>
      <c r="C51" s="84" t="s">
        <v>86</v>
      </c>
      <c r="D51" s="84" t="s">
        <v>84</v>
      </c>
      <c r="E51" s="133">
        <v>500</v>
      </c>
      <c r="F51" s="134"/>
      <c r="G51" s="133">
        <f t="shared" si="0"/>
        <v>-22100</v>
      </c>
      <c r="H51" s="84" t="s">
        <v>18</v>
      </c>
      <c r="I51" s="91" t="s">
        <v>454</v>
      </c>
    </row>
    <row r="52" spans="1:9">
      <c r="A52" s="83">
        <v>46107</v>
      </c>
      <c r="B52" s="84" t="s">
        <v>460</v>
      </c>
      <c r="C52" s="84" t="s">
        <v>86</v>
      </c>
      <c r="D52" s="84" t="s">
        <v>84</v>
      </c>
      <c r="E52" s="133">
        <v>500</v>
      </c>
      <c r="F52" s="134"/>
      <c r="G52" s="133">
        <f t="shared" si="0"/>
        <v>-22600</v>
      </c>
      <c r="H52" s="84" t="s">
        <v>18</v>
      </c>
      <c r="I52" s="91" t="s">
        <v>454</v>
      </c>
    </row>
    <row r="53" spans="1:9">
      <c r="A53" s="83">
        <v>46107</v>
      </c>
      <c r="B53" s="84" t="s">
        <v>456</v>
      </c>
      <c r="C53" s="84" t="s">
        <v>89</v>
      </c>
      <c r="D53" s="84" t="s">
        <v>84</v>
      </c>
      <c r="E53" s="133">
        <v>13000</v>
      </c>
      <c r="F53" s="134"/>
      <c r="G53" s="133">
        <f t="shared" si="0"/>
        <v>-35600</v>
      </c>
      <c r="H53" s="84" t="s">
        <v>18</v>
      </c>
      <c r="I53" s="91" t="s">
        <v>454</v>
      </c>
    </row>
    <row r="54" spans="1:9">
      <c r="A54" s="83">
        <v>46108</v>
      </c>
      <c r="B54" s="84" t="s">
        <v>508</v>
      </c>
      <c r="C54" s="84" t="s">
        <v>86</v>
      </c>
      <c r="D54" s="84" t="s">
        <v>84</v>
      </c>
      <c r="E54" s="133">
        <v>500</v>
      </c>
      <c r="F54" s="133"/>
      <c r="G54" s="133">
        <f t="shared" si="0"/>
        <v>-36100</v>
      </c>
      <c r="H54" s="84" t="s">
        <v>18</v>
      </c>
      <c r="I54" s="91" t="s">
        <v>454</v>
      </c>
    </row>
    <row r="55" spans="1:9">
      <c r="A55" s="83">
        <v>46108</v>
      </c>
      <c r="B55" s="84" t="s">
        <v>455</v>
      </c>
      <c r="C55" s="84" t="s">
        <v>89</v>
      </c>
      <c r="D55" s="84" t="s">
        <v>84</v>
      </c>
      <c r="E55" s="133">
        <v>5000</v>
      </c>
      <c r="F55" s="133"/>
      <c r="G55" s="133">
        <f t="shared" si="0"/>
        <v>-41100</v>
      </c>
      <c r="H55" s="84" t="s">
        <v>18</v>
      </c>
      <c r="I55" s="91" t="s">
        <v>454</v>
      </c>
    </row>
    <row r="56" spans="1:9">
      <c r="A56" s="83">
        <v>46108</v>
      </c>
      <c r="B56" s="84" t="s">
        <v>509</v>
      </c>
      <c r="C56" s="84" t="s">
        <v>86</v>
      </c>
      <c r="D56" s="84" t="s">
        <v>84</v>
      </c>
      <c r="E56" s="133">
        <v>500</v>
      </c>
      <c r="F56" s="133"/>
      <c r="G56" s="133">
        <f t="shared" si="0"/>
        <v>-41600</v>
      </c>
      <c r="H56" s="84" t="s">
        <v>18</v>
      </c>
      <c r="I56" s="91" t="s">
        <v>454</v>
      </c>
    </row>
    <row r="57" spans="1:9">
      <c r="A57" s="83">
        <v>46108</v>
      </c>
      <c r="B57" s="84" t="s">
        <v>510</v>
      </c>
      <c r="C57" s="84" t="s">
        <v>86</v>
      </c>
      <c r="D57" s="84" t="s">
        <v>84</v>
      </c>
      <c r="E57" s="133">
        <v>500</v>
      </c>
      <c r="F57" s="133"/>
      <c r="G57" s="133">
        <f t="shared" si="0"/>
        <v>-42100</v>
      </c>
      <c r="H57" s="84" t="s">
        <v>18</v>
      </c>
      <c r="I57" s="91" t="s">
        <v>454</v>
      </c>
    </row>
    <row r="58" spans="1:9">
      <c r="A58" s="83">
        <v>46108</v>
      </c>
      <c r="B58" s="84" t="s">
        <v>511</v>
      </c>
      <c r="C58" s="84" t="s">
        <v>86</v>
      </c>
      <c r="D58" s="84" t="s">
        <v>84</v>
      </c>
      <c r="E58" s="133">
        <v>500</v>
      </c>
      <c r="G58" s="133">
        <f t="shared" si="0"/>
        <v>-42600</v>
      </c>
      <c r="H58" s="84" t="s">
        <v>18</v>
      </c>
      <c r="I58" s="91" t="s">
        <v>454</v>
      </c>
    </row>
    <row r="59" spans="1:9">
      <c r="A59" s="83">
        <v>46108</v>
      </c>
      <c r="B59" s="84" t="s">
        <v>512</v>
      </c>
      <c r="C59" s="84" t="s">
        <v>86</v>
      </c>
      <c r="D59" s="84" t="s">
        <v>84</v>
      </c>
      <c r="E59" s="133">
        <v>500</v>
      </c>
      <c r="F59" s="133"/>
      <c r="G59" s="133">
        <f t="shared" si="0"/>
        <v>-43100</v>
      </c>
      <c r="H59" s="84" t="s">
        <v>18</v>
      </c>
      <c r="I59" s="91" t="s">
        <v>454</v>
      </c>
    </row>
    <row r="60" spans="1:9">
      <c r="A60" s="83">
        <v>46108</v>
      </c>
      <c r="B60" s="84" t="s">
        <v>513</v>
      </c>
      <c r="C60" s="84" t="s">
        <v>86</v>
      </c>
      <c r="D60" s="84" t="s">
        <v>84</v>
      </c>
      <c r="E60" s="133">
        <v>1000</v>
      </c>
      <c r="F60" s="133"/>
      <c r="G60" s="133">
        <f t="shared" si="0"/>
        <v>-44100</v>
      </c>
      <c r="H60" s="84" t="s">
        <v>18</v>
      </c>
      <c r="I60" s="91" t="s">
        <v>454</v>
      </c>
    </row>
    <row r="61" spans="1:9">
      <c r="A61" s="83">
        <v>46108</v>
      </c>
      <c r="B61" s="84" t="s">
        <v>514</v>
      </c>
      <c r="C61" s="84" t="s">
        <v>86</v>
      </c>
      <c r="D61" s="84" t="s">
        <v>84</v>
      </c>
      <c r="E61" s="133">
        <v>500</v>
      </c>
      <c r="F61" s="133"/>
      <c r="G61" s="133">
        <f t="shared" si="0"/>
        <v>-44600</v>
      </c>
      <c r="H61" s="84" t="s">
        <v>18</v>
      </c>
      <c r="I61" s="91" t="s">
        <v>454</v>
      </c>
    </row>
    <row r="62" spans="1:9">
      <c r="A62" s="83">
        <v>46108</v>
      </c>
      <c r="B62" s="84" t="s">
        <v>456</v>
      </c>
      <c r="C62" s="84" t="s">
        <v>89</v>
      </c>
      <c r="D62" s="84" t="s">
        <v>84</v>
      </c>
      <c r="E62" s="133">
        <v>13000</v>
      </c>
      <c r="F62" s="133"/>
      <c r="G62" s="133">
        <f t="shared" si="0"/>
        <v>-57600</v>
      </c>
      <c r="H62" s="84" t="s">
        <v>18</v>
      </c>
      <c r="I62" s="91" t="s">
        <v>454</v>
      </c>
    </row>
    <row r="63" spans="1:9">
      <c r="A63" s="83">
        <v>46108</v>
      </c>
      <c r="B63" s="84" t="s">
        <v>515</v>
      </c>
      <c r="C63" s="84" t="s">
        <v>86</v>
      </c>
      <c r="D63" s="84" t="s">
        <v>84</v>
      </c>
      <c r="E63" s="133">
        <v>500</v>
      </c>
      <c r="F63" s="133"/>
      <c r="G63" s="133">
        <f t="shared" si="0"/>
        <v>-58100</v>
      </c>
      <c r="H63" s="84" t="s">
        <v>18</v>
      </c>
      <c r="I63" s="91" t="s">
        <v>454</v>
      </c>
    </row>
    <row r="64" spans="1:9">
      <c r="A64" s="83">
        <v>46108</v>
      </c>
      <c r="B64" s="84" t="s">
        <v>516</v>
      </c>
      <c r="C64" s="84" t="s">
        <v>86</v>
      </c>
      <c r="D64" s="84" t="s">
        <v>84</v>
      </c>
      <c r="E64" s="133">
        <v>500</v>
      </c>
      <c r="F64" s="133"/>
      <c r="G64" s="133">
        <f t="shared" si="0"/>
        <v>-58600</v>
      </c>
      <c r="H64" s="84" t="s">
        <v>18</v>
      </c>
      <c r="I64" s="91" t="s">
        <v>454</v>
      </c>
    </row>
    <row r="65" spans="1:9">
      <c r="A65" s="83">
        <v>46108</v>
      </c>
      <c r="B65" s="84" t="s">
        <v>517</v>
      </c>
      <c r="C65" s="84" t="s">
        <v>86</v>
      </c>
      <c r="D65" s="84" t="s">
        <v>84</v>
      </c>
      <c r="E65" s="133">
        <v>500</v>
      </c>
      <c r="F65" s="133"/>
      <c r="G65" s="133">
        <f t="shared" si="0"/>
        <v>-59100</v>
      </c>
      <c r="H65" s="84" t="s">
        <v>18</v>
      </c>
      <c r="I65" s="91" t="s">
        <v>454</v>
      </c>
    </row>
    <row r="66" spans="1:9">
      <c r="A66" s="83">
        <v>46108</v>
      </c>
      <c r="B66" s="84" t="s">
        <v>518</v>
      </c>
      <c r="C66" s="84" t="s">
        <v>86</v>
      </c>
      <c r="D66" s="84" t="s">
        <v>84</v>
      </c>
      <c r="E66" s="133">
        <v>500</v>
      </c>
      <c r="F66" s="133"/>
      <c r="G66" s="133">
        <f t="shared" si="0"/>
        <v>-59600</v>
      </c>
      <c r="H66" s="84" t="s">
        <v>18</v>
      </c>
      <c r="I66" s="91" t="s">
        <v>454</v>
      </c>
    </row>
    <row r="67" spans="1:9">
      <c r="A67" s="83">
        <v>46108</v>
      </c>
      <c r="B67" s="84" t="s">
        <v>519</v>
      </c>
      <c r="C67" s="84" t="s">
        <v>86</v>
      </c>
      <c r="D67" s="84" t="s">
        <v>84</v>
      </c>
      <c r="E67" s="133">
        <v>500</v>
      </c>
      <c r="F67" s="133"/>
      <c r="G67" s="133">
        <f t="shared" ref="G67:G86" si="1">+G66+F67-E67</f>
        <v>-60100</v>
      </c>
      <c r="H67" s="84" t="s">
        <v>18</v>
      </c>
      <c r="I67" s="91" t="s">
        <v>454</v>
      </c>
    </row>
    <row r="68" spans="1:9">
      <c r="A68" s="83">
        <v>46108</v>
      </c>
      <c r="B68" s="84" t="s">
        <v>520</v>
      </c>
      <c r="C68" s="84" t="s">
        <v>86</v>
      </c>
      <c r="D68" s="84" t="s">
        <v>84</v>
      </c>
      <c r="E68" s="133">
        <v>500</v>
      </c>
      <c r="F68" s="133"/>
      <c r="G68" s="133">
        <f t="shared" si="1"/>
        <v>-60600</v>
      </c>
      <c r="H68" s="84" t="s">
        <v>18</v>
      </c>
      <c r="I68" s="91" t="s">
        <v>454</v>
      </c>
    </row>
    <row r="69" spans="1:9">
      <c r="A69" s="83">
        <v>46108</v>
      </c>
      <c r="B69" s="84" t="s">
        <v>460</v>
      </c>
      <c r="C69" s="84" t="s">
        <v>86</v>
      </c>
      <c r="D69" s="84" t="s">
        <v>84</v>
      </c>
      <c r="E69" s="133">
        <v>500</v>
      </c>
      <c r="F69" s="133"/>
      <c r="G69" s="133">
        <f t="shared" si="1"/>
        <v>-61100</v>
      </c>
      <c r="H69" s="84" t="s">
        <v>18</v>
      </c>
      <c r="I69" s="91" t="s">
        <v>454</v>
      </c>
    </row>
    <row r="70" spans="1:9">
      <c r="A70" s="107">
        <v>46109</v>
      </c>
      <c r="B70" s="84" t="s">
        <v>508</v>
      </c>
      <c r="C70" s="84" t="s">
        <v>86</v>
      </c>
      <c r="D70" s="84" t="s">
        <v>84</v>
      </c>
      <c r="E70" s="133">
        <v>500</v>
      </c>
      <c r="F70" s="133"/>
      <c r="G70" s="133">
        <f t="shared" si="1"/>
        <v>-61600</v>
      </c>
      <c r="H70" s="84" t="s">
        <v>18</v>
      </c>
      <c r="I70" s="91" t="s">
        <v>454</v>
      </c>
    </row>
    <row r="71" spans="1:9">
      <c r="A71" s="107">
        <v>46109</v>
      </c>
      <c r="B71" s="84" t="s">
        <v>537</v>
      </c>
      <c r="C71" s="84" t="s">
        <v>86</v>
      </c>
      <c r="D71" s="84" t="s">
        <v>84</v>
      </c>
      <c r="E71" s="133">
        <v>9000</v>
      </c>
      <c r="F71" s="133"/>
      <c r="G71" s="133">
        <f t="shared" si="1"/>
        <v>-70600</v>
      </c>
      <c r="H71" s="84" t="s">
        <v>18</v>
      </c>
      <c r="I71" s="91" t="s">
        <v>454</v>
      </c>
    </row>
    <row r="72" spans="1:9">
      <c r="A72" s="107">
        <v>46109</v>
      </c>
      <c r="B72" s="84" t="s">
        <v>455</v>
      </c>
      <c r="C72" s="84" t="s">
        <v>89</v>
      </c>
      <c r="D72" s="84" t="s">
        <v>84</v>
      </c>
      <c r="E72" s="133">
        <v>5000</v>
      </c>
      <c r="F72" s="133"/>
      <c r="G72" s="133">
        <f t="shared" si="1"/>
        <v>-75600</v>
      </c>
      <c r="H72" s="84" t="s">
        <v>18</v>
      </c>
      <c r="I72" s="91" t="s">
        <v>454</v>
      </c>
    </row>
    <row r="73" spans="1:9">
      <c r="A73" s="107">
        <v>46109</v>
      </c>
      <c r="B73" s="84" t="s">
        <v>538</v>
      </c>
      <c r="C73" s="84" t="s">
        <v>89</v>
      </c>
      <c r="D73" s="84" t="s">
        <v>84</v>
      </c>
      <c r="E73" s="133">
        <v>5000</v>
      </c>
      <c r="F73" s="133"/>
      <c r="G73" s="133">
        <f t="shared" si="1"/>
        <v>-80600</v>
      </c>
      <c r="H73" s="84" t="s">
        <v>18</v>
      </c>
      <c r="I73" s="91" t="s">
        <v>454</v>
      </c>
    </row>
    <row r="74" spans="1:9">
      <c r="A74" s="107">
        <v>46109</v>
      </c>
      <c r="B74" s="84" t="s">
        <v>539</v>
      </c>
      <c r="C74" s="84" t="s">
        <v>164</v>
      </c>
      <c r="D74" s="84" t="s">
        <v>84</v>
      </c>
      <c r="E74" s="133">
        <v>3000</v>
      </c>
      <c r="F74" s="133"/>
      <c r="G74" s="133">
        <f t="shared" si="1"/>
        <v>-83600</v>
      </c>
      <c r="H74" s="84" t="s">
        <v>18</v>
      </c>
      <c r="I74" s="91" t="s">
        <v>454</v>
      </c>
    </row>
    <row r="75" spans="1:9">
      <c r="A75" s="107">
        <v>46112</v>
      </c>
      <c r="B75" s="84" t="s">
        <v>767</v>
      </c>
      <c r="C75" s="84" t="s">
        <v>733</v>
      </c>
      <c r="E75" s="133"/>
      <c r="F75" s="84">
        <v>97000</v>
      </c>
      <c r="G75" s="133">
        <f t="shared" si="1"/>
        <v>13400</v>
      </c>
      <c r="H75" s="84" t="s">
        <v>18</v>
      </c>
      <c r="I75" s="91" t="s">
        <v>575</v>
      </c>
    </row>
    <row r="76" spans="1:9">
      <c r="A76" s="107">
        <v>46112</v>
      </c>
      <c r="B76" s="84" t="s">
        <v>574</v>
      </c>
      <c r="C76" s="84" t="s">
        <v>86</v>
      </c>
      <c r="D76" s="84" t="s">
        <v>84</v>
      </c>
      <c r="E76" s="84">
        <v>2500</v>
      </c>
      <c r="G76" s="133">
        <f t="shared" si="1"/>
        <v>10900</v>
      </c>
      <c r="H76" s="84" t="s">
        <v>18</v>
      </c>
      <c r="I76" s="91" t="s">
        <v>575</v>
      </c>
    </row>
    <row r="77" spans="1:9">
      <c r="A77" s="107">
        <v>46112</v>
      </c>
      <c r="B77" s="84" t="s">
        <v>576</v>
      </c>
      <c r="C77" s="84" t="s">
        <v>86</v>
      </c>
      <c r="D77" s="84" t="s">
        <v>84</v>
      </c>
      <c r="E77" s="84">
        <v>6000</v>
      </c>
      <c r="G77" s="133">
        <f t="shared" si="1"/>
        <v>4900</v>
      </c>
      <c r="H77" s="84" t="s">
        <v>18</v>
      </c>
      <c r="I77" s="91" t="s">
        <v>575</v>
      </c>
    </row>
    <row r="78" spans="1:9">
      <c r="A78" s="107">
        <v>46112</v>
      </c>
      <c r="B78" s="84" t="s">
        <v>577</v>
      </c>
      <c r="C78" s="84" t="s">
        <v>89</v>
      </c>
      <c r="D78" s="84" t="s">
        <v>84</v>
      </c>
      <c r="E78" s="84">
        <v>5000</v>
      </c>
      <c r="G78" s="133">
        <f t="shared" si="1"/>
        <v>-100</v>
      </c>
      <c r="H78" s="84" t="s">
        <v>18</v>
      </c>
      <c r="I78" s="91" t="s">
        <v>575</v>
      </c>
    </row>
    <row r="79" spans="1:9">
      <c r="A79" s="107">
        <v>46112</v>
      </c>
      <c r="B79" s="84" t="s">
        <v>578</v>
      </c>
      <c r="C79" s="84" t="s">
        <v>89</v>
      </c>
      <c r="D79" s="84" t="s">
        <v>84</v>
      </c>
      <c r="E79" s="84">
        <v>39000</v>
      </c>
      <c r="G79" s="133">
        <f t="shared" si="1"/>
        <v>-39100</v>
      </c>
      <c r="H79" s="84" t="s">
        <v>18</v>
      </c>
      <c r="I79" s="91" t="s">
        <v>575</v>
      </c>
    </row>
    <row r="80" spans="1:9">
      <c r="A80" s="107">
        <v>46112</v>
      </c>
      <c r="B80" s="84" t="s">
        <v>579</v>
      </c>
      <c r="C80" s="84" t="s">
        <v>86</v>
      </c>
      <c r="D80" s="84" t="s">
        <v>84</v>
      </c>
      <c r="E80" s="84">
        <v>3000</v>
      </c>
      <c r="G80" s="133">
        <f t="shared" si="1"/>
        <v>-42100</v>
      </c>
      <c r="H80" s="84" t="s">
        <v>18</v>
      </c>
      <c r="I80" s="91" t="s">
        <v>575</v>
      </c>
    </row>
    <row r="81" spans="1:9">
      <c r="A81" s="107">
        <v>46112</v>
      </c>
      <c r="B81" s="84" t="s">
        <v>580</v>
      </c>
      <c r="C81" s="84" t="s">
        <v>86</v>
      </c>
      <c r="D81" s="84" t="s">
        <v>84</v>
      </c>
      <c r="E81" s="84">
        <v>1500</v>
      </c>
      <c r="G81" s="133">
        <f t="shared" si="1"/>
        <v>-43600</v>
      </c>
      <c r="H81" s="84" t="s">
        <v>18</v>
      </c>
      <c r="I81" s="91" t="s">
        <v>575</v>
      </c>
    </row>
    <row r="82" spans="1:9">
      <c r="A82" s="107">
        <v>46112</v>
      </c>
      <c r="B82" s="84" t="s">
        <v>581</v>
      </c>
      <c r="C82" s="84" t="s">
        <v>86</v>
      </c>
      <c r="D82" s="84" t="s">
        <v>84</v>
      </c>
      <c r="E82" s="84">
        <v>500</v>
      </c>
      <c r="G82" s="133">
        <f t="shared" si="1"/>
        <v>-44100</v>
      </c>
      <c r="H82" s="84" t="s">
        <v>18</v>
      </c>
      <c r="I82" s="91" t="s">
        <v>575</v>
      </c>
    </row>
    <row r="83" spans="1:9">
      <c r="A83" s="107">
        <v>46112</v>
      </c>
      <c r="B83" s="84" t="s">
        <v>582</v>
      </c>
      <c r="C83" s="84" t="s">
        <v>86</v>
      </c>
      <c r="D83" s="84" t="s">
        <v>84</v>
      </c>
      <c r="E83" s="84">
        <v>500</v>
      </c>
      <c r="G83" s="133">
        <f t="shared" si="1"/>
        <v>-44600</v>
      </c>
      <c r="H83" s="84" t="s">
        <v>18</v>
      </c>
      <c r="I83" s="91" t="s">
        <v>575</v>
      </c>
    </row>
    <row r="84" spans="1:9">
      <c r="A84" s="107">
        <v>46112</v>
      </c>
      <c r="B84" s="84" t="s">
        <v>581</v>
      </c>
      <c r="C84" s="84" t="s">
        <v>86</v>
      </c>
      <c r="D84" s="84" t="s">
        <v>84</v>
      </c>
      <c r="E84" s="84">
        <v>500</v>
      </c>
      <c r="G84" s="133">
        <f t="shared" si="1"/>
        <v>-45100</v>
      </c>
      <c r="H84" s="84" t="s">
        <v>18</v>
      </c>
      <c r="I84" s="91" t="s">
        <v>575</v>
      </c>
    </row>
    <row r="85" spans="1:9">
      <c r="A85" s="107">
        <v>46112</v>
      </c>
      <c r="B85" s="84" t="s">
        <v>583</v>
      </c>
      <c r="C85" s="84" t="s">
        <v>164</v>
      </c>
      <c r="D85" s="84" t="s">
        <v>84</v>
      </c>
      <c r="E85" s="84">
        <v>8000</v>
      </c>
      <c r="G85" s="133">
        <f t="shared" si="1"/>
        <v>-53100</v>
      </c>
      <c r="H85" s="84" t="s">
        <v>18</v>
      </c>
      <c r="I85" s="91" t="s">
        <v>575</v>
      </c>
    </row>
    <row r="86" spans="1:9">
      <c r="A86" s="107">
        <v>46112</v>
      </c>
      <c r="B86" s="84" t="s">
        <v>768</v>
      </c>
      <c r="C86" s="84" t="s">
        <v>733</v>
      </c>
      <c r="E86" s="84">
        <v>9500</v>
      </c>
      <c r="G86" s="133">
        <f t="shared" si="1"/>
        <v>-62600</v>
      </c>
      <c r="H86" s="84" t="s">
        <v>18</v>
      </c>
      <c r="I86" s="91" t="s">
        <v>630</v>
      </c>
    </row>
    <row r="91" spans="1:9">
      <c r="A91" s="107"/>
    </row>
    <row r="96" spans="1:9">
      <c r="A96" s="107"/>
    </row>
    <row r="98" spans="1:1">
      <c r="A98" s="107"/>
    </row>
    <row r="99" spans="1:1">
      <c r="A99" s="107"/>
    </row>
  </sheetData>
  <autoFilter ref="A1:J119" xr:uid="{00000000-0009-0000-0000-000014000000}"/>
  <sortState xmlns:xlrd2="http://schemas.microsoft.com/office/spreadsheetml/2017/richdata2" ref="A2:J86">
    <sortCondition ref="A2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M71"/>
  <sheetViews>
    <sheetView topLeftCell="B47" workbookViewId="0">
      <selection activeCell="E13" sqref="E13"/>
    </sheetView>
  </sheetViews>
  <sheetFormatPr defaultColWidth="8.7109375" defaultRowHeight="15"/>
  <cols>
    <col min="1" max="1" width="15.5703125" style="50" customWidth="1"/>
    <col min="2" max="2" width="28.5703125" customWidth="1"/>
    <col min="3" max="4" width="24.140625" customWidth="1"/>
    <col min="5" max="5" width="23.42578125" customWidth="1"/>
    <col min="6" max="6" width="21.42578125" customWidth="1"/>
    <col min="7" max="7" width="17.7109375" customWidth="1"/>
    <col min="8" max="8" width="14.28515625" customWidth="1"/>
    <col min="9" max="9" width="8.7109375" style="126"/>
  </cols>
  <sheetData>
    <row r="1" spans="1:13" ht="21" customHeight="1">
      <c r="A1" s="127" t="s">
        <v>68</v>
      </c>
      <c r="B1" s="128" t="s">
        <v>69</v>
      </c>
      <c r="C1" s="128" t="s">
        <v>725</v>
      </c>
      <c r="D1" s="128" t="s">
        <v>71</v>
      </c>
      <c r="E1" s="129" t="s">
        <v>727</v>
      </c>
      <c r="F1" s="129" t="s">
        <v>728</v>
      </c>
      <c r="G1" s="129" t="s">
        <v>729</v>
      </c>
      <c r="H1" s="128" t="s">
        <v>0</v>
      </c>
      <c r="I1" s="130" t="s">
        <v>75</v>
      </c>
      <c r="J1" s="131" t="s">
        <v>730</v>
      </c>
      <c r="K1" s="132"/>
      <c r="L1" s="132"/>
      <c r="M1" s="132"/>
    </row>
    <row r="2" spans="1:13">
      <c r="A2" s="64">
        <v>46082</v>
      </c>
      <c r="B2" t="s">
        <v>602</v>
      </c>
      <c r="G2">
        <v>65100</v>
      </c>
    </row>
    <row r="3" spans="1:13">
      <c r="A3" s="68">
        <v>46082</v>
      </c>
      <c r="B3" s="69" t="s">
        <v>79</v>
      </c>
      <c r="C3" s="69" t="s">
        <v>80</v>
      </c>
      <c r="D3" s="69" t="s">
        <v>84</v>
      </c>
      <c r="E3" s="116">
        <v>5000</v>
      </c>
      <c r="F3" s="69"/>
      <c r="G3" s="1">
        <f>G2+F3-E3</f>
        <v>60100</v>
      </c>
      <c r="H3" t="s">
        <v>16</v>
      </c>
    </row>
    <row r="4" spans="1:13">
      <c r="A4" s="64">
        <v>46084</v>
      </c>
      <c r="B4" t="s">
        <v>769</v>
      </c>
      <c r="C4" t="s">
        <v>733</v>
      </c>
      <c r="D4" s="69"/>
      <c r="E4" s="1"/>
      <c r="F4" s="1">
        <v>86000</v>
      </c>
      <c r="G4" s="1">
        <f t="shared" ref="G4:G35" si="0">G3+F4-E4</f>
        <v>146100</v>
      </c>
      <c r="H4" t="s">
        <v>16</v>
      </c>
      <c r="I4" s="126" t="s">
        <v>138</v>
      </c>
    </row>
    <row r="5" spans="1:13">
      <c r="A5" s="64">
        <v>46084</v>
      </c>
      <c r="B5" t="s">
        <v>137</v>
      </c>
      <c r="C5" t="s">
        <v>86</v>
      </c>
      <c r="D5" s="69" t="s">
        <v>84</v>
      </c>
      <c r="E5" s="1">
        <v>3000</v>
      </c>
      <c r="F5" s="1"/>
      <c r="G5" s="1">
        <f t="shared" si="0"/>
        <v>143100</v>
      </c>
      <c r="H5" t="s">
        <v>16</v>
      </c>
      <c r="I5" s="126" t="s">
        <v>138</v>
      </c>
    </row>
    <row r="6" spans="1:13">
      <c r="A6" s="64">
        <v>46084</v>
      </c>
      <c r="B6" t="s">
        <v>139</v>
      </c>
      <c r="C6" t="s">
        <v>128</v>
      </c>
      <c r="D6" s="69" t="s">
        <v>84</v>
      </c>
      <c r="E6" s="1">
        <v>6100</v>
      </c>
      <c r="F6" s="1"/>
      <c r="G6" s="1">
        <f t="shared" si="0"/>
        <v>137000</v>
      </c>
      <c r="H6" t="s">
        <v>16</v>
      </c>
      <c r="I6" s="126" t="s">
        <v>138</v>
      </c>
    </row>
    <row r="7" spans="1:13">
      <c r="A7" s="64">
        <v>46084</v>
      </c>
      <c r="B7" t="s">
        <v>140</v>
      </c>
      <c r="C7" t="s">
        <v>89</v>
      </c>
      <c r="D7" s="69" t="s">
        <v>84</v>
      </c>
      <c r="E7" s="1">
        <v>5000</v>
      </c>
      <c r="F7" s="1"/>
      <c r="G7" s="1">
        <f t="shared" si="0"/>
        <v>132000</v>
      </c>
      <c r="H7" t="s">
        <v>16</v>
      </c>
      <c r="I7" s="126" t="s">
        <v>138</v>
      </c>
    </row>
    <row r="8" spans="1:13">
      <c r="A8" s="64">
        <v>46084</v>
      </c>
      <c r="B8" t="s">
        <v>141</v>
      </c>
      <c r="C8" t="s">
        <v>86</v>
      </c>
      <c r="D8" s="69" t="s">
        <v>84</v>
      </c>
      <c r="E8" s="1">
        <v>2000</v>
      </c>
      <c r="F8" s="1"/>
      <c r="G8" s="1">
        <f t="shared" si="0"/>
        <v>130000</v>
      </c>
      <c r="H8" t="s">
        <v>16</v>
      </c>
      <c r="I8" s="126" t="s">
        <v>138</v>
      </c>
    </row>
    <row r="9" spans="1:13">
      <c r="A9" s="64">
        <v>46085</v>
      </c>
      <c r="B9" t="s">
        <v>158</v>
      </c>
      <c r="C9" t="s">
        <v>89</v>
      </c>
      <c r="D9" s="69" t="s">
        <v>84</v>
      </c>
      <c r="E9" s="1">
        <v>13000</v>
      </c>
      <c r="F9" s="1"/>
      <c r="G9" s="1">
        <f t="shared" si="0"/>
        <v>117000</v>
      </c>
      <c r="H9" t="s">
        <v>16</v>
      </c>
      <c r="I9" s="126" t="s">
        <v>138</v>
      </c>
    </row>
    <row r="10" spans="1:13">
      <c r="A10" s="64">
        <v>46085</v>
      </c>
      <c r="B10" t="s">
        <v>159</v>
      </c>
      <c r="C10" t="s">
        <v>86</v>
      </c>
      <c r="D10" s="69" t="s">
        <v>84</v>
      </c>
      <c r="E10" s="1">
        <v>3000</v>
      </c>
      <c r="F10" s="1"/>
      <c r="G10" s="1">
        <f t="shared" si="0"/>
        <v>114000</v>
      </c>
      <c r="H10" t="s">
        <v>16</v>
      </c>
      <c r="I10" s="126" t="s">
        <v>138</v>
      </c>
    </row>
    <row r="11" spans="1:13">
      <c r="A11" s="64">
        <v>46085</v>
      </c>
      <c r="B11" t="s">
        <v>160</v>
      </c>
      <c r="C11" t="s">
        <v>86</v>
      </c>
      <c r="D11" s="69" t="s">
        <v>84</v>
      </c>
      <c r="E11" s="1">
        <v>2000</v>
      </c>
      <c r="F11" s="1"/>
      <c r="G11" s="1">
        <f t="shared" si="0"/>
        <v>112000</v>
      </c>
      <c r="H11" t="s">
        <v>16</v>
      </c>
      <c r="I11" s="126" t="s">
        <v>138</v>
      </c>
    </row>
    <row r="12" spans="1:13">
      <c r="A12" s="64">
        <v>46085</v>
      </c>
      <c r="B12" t="s">
        <v>161</v>
      </c>
      <c r="C12" t="s">
        <v>86</v>
      </c>
      <c r="D12" s="69" t="s">
        <v>84</v>
      </c>
      <c r="E12" s="1">
        <v>3000</v>
      </c>
      <c r="F12" s="1"/>
      <c r="G12" s="1">
        <f t="shared" si="0"/>
        <v>109000</v>
      </c>
      <c r="H12" t="s">
        <v>16</v>
      </c>
      <c r="I12" s="126" t="s">
        <v>138</v>
      </c>
    </row>
    <row r="13" spans="1:13">
      <c r="A13" s="64">
        <v>46085</v>
      </c>
      <c r="B13" t="s">
        <v>162</v>
      </c>
      <c r="C13" t="s">
        <v>86</v>
      </c>
      <c r="D13" s="69" t="s">
        <v>84</v>
      </c>
      <c r="E13" s="1">
        <v>3000</v>
      </c>
      <c r="F13" s="1"/>
      <c r="G13" s="1">
        <f t="shared" si="0"/>
        <v>106000</v>
      </c>
      <c r="H13" t="s">
        <v>16</v>
      </c>
      <c r="I13" s="126" t="s">
        <v>138</v>
      </c>
    </row>
    <row r="14" spans="1:13">
      <c r="A14" s="64">
        <v>46085</v>
      </c>
      <c r="B14" t="s">
        <v>163</v>
      </c>
      <c r="C14" t="s">
        <v>164</v>
      </c>
      <c r="D14" s="69" t="s">
        <v>84</v>
      </c>
      <c r="E14" s="1">
        <v>7500</v>
      </c>
      <c r="F14" s="1"/>
      <c r="G14" s="1">
        <f t="shared" si="0"/>
        <v>98500</v>
      </c>
      <c r="H14" t="s">
        <v>16</v>
      </c>
      <c r="I14" s="126" t="s">
        <v>138</v>
      </c>
    </row>
    <row r="15" spans="1:13">
      <c r="A15" s="64">
        <v>46085</v>
      </c>
      <c r="B15" t="s">
        <v>165</v>
      </c>
      <c r="C15" t="s">
        <v>89</v>
      </c>
      <c r="D15" s="69" t="s">
        <v>84</v>
      </c>
      <c r="E15" s="1">
        <v>5000</v>
      </c>
      <c r="F15" s="1"/>
      <c r="G15" s="1">
        <f t="shared" si="0"/>
        <v>93500</v>
      </c>
      <c r="H15" t="s">
        <v>16</v>
      </c>
      <c r="I15" s="126" t="s">
        <v>138</v>
      </c>
    </row>
    <row r="16" spans="1:13">
      <c r="A16" s="64">
        <v>46085</v>
      </c>
      <c r="B16" t="s">
        <v>166</v>
      </c>
      <c r="C16" t="s">
        <v>89</v>
      </c>
      <c r="D16" s="69" t="s">
        <v>84</v>
      </c>
      <c r="E16" s="1">
        <v>13000</v>
      </c>
      <c r="F16" s="1"/>
      <c r="G16" s="1">
        <f t="shared" si="0"/>
        <v>80500</v>
      </c>
      <c r="H16" t="s">
        <v>16</v>
      </c>
      <c r="I16" s="126" t="s">
        <v>138</v>
      </c>
    </row>
    <row r="17" spans="1:9">
      <c r="A17" s="64">
        <v>46086</v>
      </c>
      <c r="B17" t="s">
        <v>172</v>
      </c>
      <c r="C17" t="s">
        <v>86</v>
      </c>
      <c r="D17" s="69" t="s">
        <v>84</v>
      </c>
      <c r="E17" s="1">
        <v>3000</v>
      </c>
      <c r="F17" s="1"/>
      <c r="G17" s="1">
        <f t="shared" si="0"/>
        <v>77500</v>
      </c>
      <c r="H17" t="s">
        <v>16</v>
      </c>
      <c r="I17" s="126" t="s">
        <v>138</v>
      </c>
    </row>
    <row r="18" spans="1:9">
      <c r="A18" s="64">
        <v>46086</v>
      </c>
      <c r="B18" t="s">
        <v>173</v>
      </c>
      <c r="C18" t="s">
        <v>164</v>
      </c>
      <c r="D18" s="69" t="s">
        <v>84</v>
      </c>
      <c r="E18" s="1">
        <v>10000</v>
      </c>
      <c r="F18" s="1"/>
      <c r="G18" s="1">
        <f t="shared" si="0"/>
        <v>67500</v>
      </c>
      <c r="H18" t="s">
        <v>16</v>
      </c>
      <c r="I18" s="126" t="s">
        <v>138</v>
      </c>
    </row>
    <row r="19" spans="1:9">
      <c r="A19" s="64">
        <v>46086</v>
      </c>
      <c r="B19" t="s">
        <v>165</v>
      </c>
      <c r="C19" t="s">
        <v>89</v>
      </c>
      <c r="D19" s="69" t="s">
        <v>84</v>
      </c>
      <c r="E19" s="1">
        <v>5000</v>
      </c>
      <c r="F19" s="1"/>
      <c r="G19" s="1">
        <f t="shared" si="0"/>
        <v>62500</v>
      </c>
      <c r="H19" t="s">
        <v>16</v>
      </c>
      <c r="I19" s="126" t="s">
        <v>138</v>
      </c>
    </row>
    <row r="20" spans="1:9">
      <c r="A20" s="64">
        <v>46086</v>
      </c>
      <c r="B20" t="s">
        <v>770</v>
      </c>
      <c r="C20" t="s">
        <v>86</v>
      </c>
      <c r="D20" s="69" t="s">
        <v>84</v>
      </c>
      <c r="E20" s="1">
        <v>2000</v>
      </c>
      <c r="F20" s="1"/>
      <c r="G20" s="1">
        <f t="shared" si="0"/>
        <v>60500</v>
      </c>
      <c r="H20" t="s">
        <v>16</v>
      </c>
      <c r="I20" s="126" t="s">
        <v>138</v>
      </c>
    </row>
    <row r="21" spans="1:9">
      <c r="A21" s="64">
        <v>46086</v>
      </c>
      <c r="B21" t="s">
        <v>771</v>
      </c>
      <c r="C21" t="s">
        <v>733</v>
      </c>
      <c r="D21" s="69"/>
      <c r="E21" s="1"/>
      <c r="F21" s="1">
        <v>32500</v>
      </c>
      <c r="G21" s="1">
        <f t="shared" si="0"/>
        <v>93000</v>
      </c>
      <c r="H21" t="s">
        <v>16</v>
      </c>
      <c r="I21" s="126" t="s">
        <v>175</v>
      </c>
    </row>
    <row r="22" spans="1:9">
      <c r="A22" s="64">
        <v>46086</v>
      </c>
      <c r="B22" t="s">
        <v>166</v>
      </c>
      <c r="C22" t="s">
        <v>89</v>
      </c>
      <c r="D22" s="69" t="s">
        <v>84</v>
      </c>
      <c r="E22" s="1">
        <v>13000</v>
      </c>
      <c r="F22" s="1"/>
      <c r="G22" s="1">
        <f t="shared" si="0"/>
        <v>80000</v>
      </c>
      <c r="H22" t="s">
        <v>16</v>
      </c>
      <c r="I22" s="126" t="s">
        <v>175</v>
      </c>
    </row>
    <row r="23" spans="1:9">
      <c r="A23" s="64">
        <v>46086</v>
      </c>
      <c r="B23" t="s">
        <v>176</v>
      </c>
      <c r="C23" t="s">
        <v>86</v>
      </c>
      <c r="D23" s="69" t="s">
        <v>84</v>
      </c>
      <c r="E23" s="1">
        <v>2000</v>
      </c>
      <c r="F23" s="1"/>
      <c r="G23" s="1">
        <f t="shared" si="0"/>
        <v>78000</v>
      </c>
      <c r="H23" t="s">
        <v>16</v>
      </c>
      <c r="I23" s="126" t="s">
        <v>175</v>
      </c>
    </row>
    <row r="24" spans="1:9">
      <c r="A24" s="64">
        <v>46087</v>
      </c>
      <c r="B24" t="s">
        <v>165</v>
      </c>
      <c r="C24" t="s">
        <v>89</v>
      </c>
      <c r="D24" s="69" t="s">
        <v>84</v>
      </c>
      <c r="E24" s="1">
        <v>5000</v>
      </c>
      <c r="F24" s="1"/>
      <c r="G24" s="1">
        <f t="shared" si="0"/>
        <v>73000</v>
      </c>
      <c r="H24" t="s">
        <v>16</v>
      </c>
      <c r="I24" s="126" t="s">
        <v>175</v>
      </c>
    </row>
    <row r="25" spans="1:9">
      <c r="A25" s="64">
        <v>46087</v>
      </c>
      <c r="B25" t="s">
        <v>186</v>
      </c>
      <c r="C25" t="s">
        <v>128</v>
      </c>
      <c r="D25" s="69" t="s">
        <v>84</v>
      </c>
      <c r="E25" s="1">
        <v>5000</v>
      </c>
      <c r="F25" s="1"/>
      <c r="G25" s="1">
        <f t="shared" si="0"/>
        <v>68000</v>
      </c>
      <c r="H25" t="s">
        <v>16</v>
      </c>
      <c r="I25" s="126" t="s">
        <v>175</v>
      </c>
    </row>
    <row r="26" spans="1:9">
      <c r="A26" s="64">
        <v>46087</v>
      </c>
      <c r="B26" t="s">
        <v>187</v>
      </c>
      <c r="C26" t="s">
        <v>86</v>
      </c>
      <c r="D26" s="69" t="s">
        <v>84</v>
      </c>
      <c r="E26" s="1">
        <v>6000</v>
      </c>
      <c r="F26" s="1"/>
      <c r="G26" s="1">
        <f t="shared" si="0"/>
        <v>62000</v>
      </c>
      <c r="H26" t="s">
        <v>16</v>
      </c>
      <c r="I26" s="126" t="s">
        <v>175</v>
      </c>
    </row>
    <row r="27" spans="1:9">
      <c r="A27" s="68">
        <v>46090</v>
      </c>
      <c r="B27" s="69" t="s">
        <v>732</v>
      </c>
      <c r="C27" s="69" t="s">
        <v>733</v>
      </c>
      <c r="D27" s="69"/>
      <c r="E27" s="116"/>
      <c r="F27" s="69">
        <v>5000</v>
      </c>
      <c r="G27" s="1">
        <f t="shared" si="0"/>
        <v>67000</v>
      </c>
      <c r="H27" t="s">
        <v>16</v>
      </c>
      <c r="I27" s="109" t="s">
        <v>194</v>
      </c>
    </row>
    <row r="28" spans="1:9">
      <c r="A28" s="68">
        <v>46090</v>
      </c>
      <c r="B28" s="69" t="s">
        <v>193</v>
      </c>
      <c r="C28" s="60" t="s">
        <v>80</v>
      </c>
      <c r="D28" s="69" t="s">
        <v>84</v>
      </c>
      <c r="E28" s="69">
        <v>5000</v>
      </c>
      <c r="F28" s="108"/>
      <c r="G28" s="1">
        <f t="shared" si="0"/>
        <v>62000</v>
      </c>
      <c r="H28" t="s">
        <v>16</v>
      </c>
      <c r="I28" s="109" t="s">
        <v>194</v>
      </c>
    </row>
    <row r="29" spans="1:9">
      <c r="A29" s="68">
        <v>46098</v>
      </c>
      <c r="B29" s="69" t="s">
        <v>732</v>
      </c>
      <c r="C29" s="60" t="s">
        <v>733</v>
      </c>
      <c r="D29" s="69"/>
      <c r="E29" s="69"/>
      <c r="F29" s="108">
        <v>25000</v>
      </c>
      <c r="G29" s="1">
        <f t="shared" si="0"/>
        <v>87000</v>
      </c>
      <c r="H29" t="s">
        <v>16</v>
      </c>
      <c r="I29" s="109" t="s">
        <v>358</v>
      </c>
    </row>
    <row r="30" spans="1:9">
      <c r="A30" s="68">
        <v>46098</v>
      </c>
      <c r="B30" s="69" t="s">
        <v>357</v>
      </c>
      <c r="C30" s="69" t="s">
        <v>80</v>
      </c>
      <c r="D30" s="69" t="s">
        <v>84</v>
      </c>
      <c r="E30" s="69">
        <v>15000</v>
      </c>
      <c r="F30" s="108"/>
      <c r="G30" s="1">
        <f t="shared" si="0"/>
        <v>72000</v>
      </c>
      <c r="H30" t="s">
        <v>16</v>
      </c>
      <c r="I30" s="109" t="s">
        <v>358</v>
      </c>
    </row>
    <row r="31" spans="1:9">
      <c r="A31" s="64">
        <v>46107</v>
      </c>
      <c r="B31" t="s">
        <v>772</v>
      </c>
      <c r="C31" t="s">
        <v>733</v>
      </c>
      <c r="D31" s="69"/>
      <c r="E31" s="1"/>
      <c r="F31" s="1">
        <v>128000</v>
      </c>
      <c r="G31" s="1">
        <f t="shared" si="0"/>
        <v>200000</v>
      </c>
      <c r="H31" t="s">
        <v>16</v>
      </c>
      <c r="I31" s="126" t="s">
        <v>485</v>
      </c>
    </row>
    <row r="32" spans="1:9">
      <c r="A32" s="64">
        <v>46107</v>
      </c>
      <c r="B32" t="s">
        <v>484</v>
      </c>
      <c r="C32" t="s">
        <v>86</v>
      </c>
      <c r="D32" s="69" t="s">
        <v>84</v>
      </c>
      <c r="E32" s="1">
        <v>6000</v>
      </c>
      <c r="F32" s="1"/>
      <c r="G32" s="1">
        <f t="shared" si="0"/>
        <v>194000</v>
      </c>
      <c r="H32" t="s">
        <v>16</v>
      </c>
      <c r="I32" s="126" t="s">
        <v>485</v>
      </c>
    </row>
    <row r="33" spans="1:9">
      <c r="A33" s="64">
        <v>46107</v>
      </c>
      <c r="B33" t="s">
        <v>486</v>
      </c>
      <c r="C33" t="s">
        <v>128</v>
      </c>
      <c r="D33" s="69" t="s">
        <v>84</v>
      </c>
      <c r="E33" s="1">
        <v>13000</v>
      </c>
      <c r="F33" s="1"/>
      <c r="G33" s="1">
        <f t="shared" si="0"/>
        <v>181000</v>
      </c>
      <c r="H33" t="s">
        <v>16</v>
      </c>
      <c r="I33" s="126" t="s">
        <v>485</v>
      </c>
    </row>
    <row r="34" spans="1:9">
      <c r="A34" s="64">
        <v>46107</v>
      </c>
      <c r="B34" t="s">
        <v>487</v>
      </c>
      <c r="C34" t="s">
        <v>89</v>
      </c>
      <c r="D34" s="69" t="s">
        <v>84</v>
      </c>
      <c r="E34" s="1">
        <v>13000</v>
      </c>
      <c r="F34" s="1"/>
      <c r="G34" s="1">
        <f t="shared" si="0"/>
        <v>168000</v>
      </c>
      <c r="H34" t="s">
        <v>16</v>
      </c>
      <c r="I34" s="126" t="s">
        <v>485</v>
      </c>
    </row>
    <row r="35" spans="1:9">
      <c r="A35" s="64">
        <v>46107</v>
      </c>
      <c r="B35" t="s">
        <v>488</v>
      </c>
      <c r="C35" t="s">
        <v>86</v>
      </c>
      <c r="D35" s="69" t="s">
        <v>84</v>
      </c>
      <c r="E35" s="1">
        <v>2000</v>
      </c>
      <c r="F35" s="1"/>
      <c r="G35" s="1">
        <f t="shared" si="0"/>
        <v>166000</v>
      </c>
      <c r="H35" t="s">
        <v>16</v>
      </c>
      <c r="I35" s="126" t="s">
        <v>485</v>
      </c>
    </row>
    <row r="36" spans="1:9">
      <c r="A36" s="64">
        <v>46107</v>
      </c>
      <c r="B36" t="s">
        <v>489</v>
      </c>
      <c r="C36" t="s">
        <v>89</v>
      </c>
      <c r="D36" s="69" t="s">
        <v>84</v>
      </c>
      <c r="E36" s="1">
        <v>5000</v>
      </c>
      <c r="F36" s="1"/>
      <c r="G36" s="1">
        <f t="shared" ref="G36:G61" si="1">G35+F36-E36</f>
        <v>161000</v>
      </c>
      <c r="H36" t="s">
        <v>16</v>
      </c>
      <c r="I36" s="126" t="s">
        <v>485</v>
      </c>
    </row>
    <row r="37" spans="1:9">
      <c r="A37" s="64">
        <v>46108</v>
      </c>
      <c r="B37" t="s">
        <v>773</v>
      </c>
      <c r="C37" t="s">
        <v>86</v>
      </c>
      <c r="D37" s="69" t="s">
        <v>84</v>
      </c>
      <c r="E37" s="1">
        <v>1000</v>
      </c>
      <c r="F37" s="1"/>
      <c r="G37" s="1">
        <f t="shared" si="1"/>
        <v>160000</v>
      </c>
      <c r="H37" t="s">
        <v>16</v>
      </c>
      <c r="I37" s="126" t="s">
        <v>485</v>
      </c>
    </row>
    <row r="38" spans="1:9">
      <c r="A38" s="64">
        <v>46108</v>
      </c>
      <c r="B38" t="s">
        <v>774</v>
      </c>
      <c r="C38" t="s">
        <v>86</v>
      </c>
      <c r="D38" s="69" t="s">
        <v>84</v>
      </c>
      <c r="E38" s="1">
        <v>3000</v>
      </c>
      <c r="F38" s="1"/>
      <c r="G38" s="1">
        <f t="shared" si="1"/>
        <v>157000</v>
      </c>
      <c r="H38" t="s">
        <v>16</v>
      </c>
      <c r="I38" s="126" t="s">
        <v>485</v>
      </c>
    </row>
    <row r="39" spans="1:9">
      <c r="A39" s="64">
        <v>46108</v>
      </c>
      <c r="B39" t="s">
        <v>775</v>
      </c>
      <c r="C39" t="s">
        <v>86</v>
      </c>
      <c r="D39" s="69" t="s">
        <v>84</v>
      </c>
      <c r="E39" s="1">
        <v>3000</v>
      </c>
      <c r="F39" s="1"/>
      <c r="G39" s="1">
        <f t="shared" si="1"/>
        <v>154000</v>
      </c>
      <c r="H39" t="s">
        <v>16</v>
      </c>
      <c r="I39" s="126" t="s">
        <v>485</v>
      </c>
    </row>
    <row r="40" spans="1:9">
      <c r="A40" s="64">
        <v>46108</v>
      </c>
      <c r="B40" t="s">
        <v>776</v>
      </c>
      <c r="C40" t="s">
        <v>86</v>
      </c>
      <c r="D40" s="69" t="s">
        <v>84</v>
      </c>
      <c r="E40" s="1">
        <v>1000</v>
      </c>
      <c r="F40" s="1"/>
      <c r="G40" s="1">
        <f t="shared" si="1"/>
        <v>153000</v>
      </c>
      <c r="H40" t="s">
        <v>16</v>
      </c>
      <c r="I40" s="126" t="s">
        <v>485</v>
      </c>
    </row>
    <row r="41" spans="1:9">
      <c r="A41" s="64">
        <v>46108</v>
      </c>
      <c r="B41" t="s">
        <v>489</v>
      </c>
      <c r="C41" t="s">
        <v>89</v>
      </c>
      <c r="D41" s="69" t="s">
        <v>84</v>
      </c>
      <c r="E41" s="1">
        <v>5000</v>
      </c>
      <c r="F41" s="1"/>
      <c r="G41" s="1">
        <f t="shared" si="1"/>
        <v>148000</v>
      </c>
      <c r="H41" t="s">
        <v>16</v>
      </c>
      <c r="I41" s="126" t="s">
        <v>485</v>
      </c>
    </row>
    <row r="42" spans="1:9">
      <c r="A42" s="64">
        <v>46108</v>
      </c>
      <c r="B42" t="s">
        <v>526</v>
      </c>
      <c r="C42" t="s">
        <v>89</v>
      </c>
      <c r="D42" s="69" t="s">
        <v>84</v>
      </c>
      <c r="E42" s="1">
        <v>13000</v>
      </c>
      <c r="F42" s="1"/>
      <c r="G42" s="1">
        <f t="shared" si="1"/>
        <v>135000</v>
      </c>
      <c r="H42" t="s">
        <v>16</v>
      </c>
      <c r="I42" s="126" t="s">
        <v>485</v>
      </c>
    </row>
    <row r="43" spans="1:9">
      <c r="A43" s="64">
        <v>46108</v>
      </c>
      <c r="B43" t="s">
        <v>527</v>
      </c>
      <c r="C43" t="s">
        <v>164</v>
      </c>
      <c r="D43" s="69" t="s">
        <v>84</v>
      </c>
      <c r="E43" s="1">
        <v>7000</v>
      </c>
      <c r="F43" s="1"/>
      <c r="G43" s="1">
        <f t="shared" si="1"/>
        <v>128000</v>
      </c>
      <c r="H43" t="s">
        <v>16</v>
      </c>
      <c r="I43" s="126" t="s">
        <v>485</v>
      </c>
    </row>
    <row r="44" spans="1:9">
      <c r="A44" s="64">
        <v>46108</v>
      </c>
      <c r="B44" t="s">
        <v>777</v>
      </c>
      <c r="C44" t="s">
        <v>733</v>
      </c>
      <c r="D44" s="69"/>
      <c r="E44" s="1"/>
      <c r="F44" s="1">
        <v>49000</v>
      </c>
      <c r="G44" s="1">
        <f t="shared" si="1"/>
        <v>177000</v>
      </c>
      <c r="H44" t="s">
        <v>16</v>
      </c>
      <c r="I44" s="126" t="s">
        <v>546</v>
      </c>
    </row>
    <row r="45" spans="1:9">
      <c r="A45" s="64">
        <v>46109</v>
      </c>
      <c r="B45" t="s">
        <v>778</v>
      </c>
      <c r="C45" t="s">
        <v>86</v>
      </c>
      <c r="D45" s="69" t="s">
        <v>84</v>
      </c>
      <c r="E45" s="1">
        <v>10000</v>
      </c>
      <c r="F45" s="1"/>
      <c r="G45" s="1">
        <f t="shared" si="1"/>
        <v>167000</v>
      </c>
      <c r="H45" t="s">
        <v>16</v>
      </c>
      <c r="I45" s="126" t="s">
        <v>485</v>
      </c>
    </row>
    <row r="46" spans="1:9">
      <c r="A46" s="64">
        <v>46109</v>
      </c>
      <c r="B46" t="s">
        <v>779</v>
      </c>
      <c r="C46" t="s">
        <v>89</v>
      </c>
      <c r="D46" s="69" t="s">
        <v>84</v>
      </c>
      <c r="E46" s="1">
        <v>5000</v>
      </c>
      <c r="F46" s="1"/>
      <c r="G46" s="1">
        <f t="shared" si="1"/>
        <v>162000</v>
      </c>
      <c r="H46" t="s">
        <v>16</v>
      </c>
      <c r="I46" s="126" t="s">
        <v>485</v>
      </c>
    </row>
    <row r="47" spans="1:9">
      <c r="A47" s="64">
        <v>46109</v>
      </c>
      <c r="B47" t="s">
        <v>542</v>
      </c>
      <c r="C47" t="s">
        <v>86</v>
      </c>
      <c r="D47" s="69" t="s">
        <v>84</v>
      </c>
      <c r="E47" s="1">
        <v>7000</v>
      </c>
      <c r="F47" s="1"/>
      <c r="G47" s="1">
        <f t="shared" si="1"/>
        <v>155000</v>
      </c>
      <c r="H47" t="s">
        <v>16</v>
      </c>
      <c r="I47" s="126" t="s">
        <v>485</v>
      </c>
    </row>
    <row r="48" spans="1:9">
      <c r="A48" s="64">
        <v>46109</v>
      </c>
      <c r="B48" t="s">
        <v>543</v>
      </c>
      <c r="C48" t="s">
        <v>86</v>
      </c>
      <c r="D48" s="69" t="s">
        <v>84</v>
      </c>
      <c r="E48" s="1">
        <v>2000</v>
      </c>
      <c r="F48" s="1"/>
      <c r="G48" s="1">
        <f t="shared" si="1"/>
        <v>153000</v>
      </c>
      <c r="H48" t="s">
        <v>16</v>
      </c>
      <c r="I48" s="126" t="s">
        <v>485</v>
      </c>
    </row>
    <row r="49" spans="1:9">
      <c r="A49" s="64">
        <v>46109</v>
      </c>
      <c r="B49" t="s">
        <v>544</v>
      </c>
      <c r="C49" t="s">
        <v>89</v>
      </c>
      <c r="D49" s="69" t="s">
        <v>84</v>
      </c>
      <c r="E49" s="1">
        <v>13000</v>
      </c>
      <c r="F49" s="1"/>
      <c r="G49" s="1">
        <f t="shared" si="1"/>
        <v>140000</v>
      </c>
      <c r="H49" t="s">
        <v>16</v>
      </c>
      <c r="I49" s="126" t="s">
        <v>485</v>
      </c>
    </row>
    <row r="50" spans="1:9">
      <c r="A50" s="64">
        <v>46109</v>
      </c>
      <c r="B50" t="s">
        <v>527</v>
      </c>
      <c r="C50" t="s">
        <v>164</v>
      </c>
      <c r="D50" s="69" t="s">
        <v>84</v>
      </c>
      <c r="E50" s="1">
        <v>8000</v>
      </c>
      <c r="F50" s="1"/>
      <c r="G50" s="1">
        <f t="shared" si="1"/>
        <v>132000</v>
      </c>
      <c r="H50" t="s">
        <v>16</v>
      </c>
      <c r="I50" s="126" t="s">
        <v>485</v>
      </c>
    </row>
    <row r="51" spans="1:9">
      <c r="A51" s="64">
        <v>46109</v>
      </c>
      <c r="B51" t="s">
        <v>545</v>
      </c>
      <c r="C51" t="s">
        <v>164</v>
      </c>
      <c r="D51" s="69" t="s">
        <v>84</v>
      </c>
      <c r="E51" s="1">
        <v>5000</v>
      </c>
      <c r="F51" s="1"/>
      <c r="G51" s="1">
        <f t="shared" si="1"/>
        <v>127000</v>
      </c>
      <c r="H51" t="s">
        <v>16</v>
      </c>
      <c r="I51" s="126" t="s">
        <v>546</v>
      </c>
    </row>
    <row r="52" spans="1:9">
      <c r="A52" s="64">
        <v>46109</v>
      </c>
      <c r="B52" t="s">
        <v>547</v>
      </c>
      <c r="C52" t="s">
        <v>89</v>
      </c>
      <c r="D52" s="69" t="s">
        <v>84</v>
      </c>
      <c r="E52" s="1">
        <v>13000</v>
      </c>
      <c r="F52" s="1"/>
      <c r="G52" s="1">
        <f t="shared" si="1"/>
        <v>114000</v>
      </c>
      <c r="H52" t="s">
        <v>16</v>
      </c>
      <c r="I52" s="126" t="s">
        <v>546</v>
      </c>
    </row>
    <row r="53" spans="1:9">
      <c r="A53" s="64">
        <v>46109</v>
      </c>
      <c r="B53" t="s">
        <v>548</v>
      </c>
      <c r="C53" t="s">
        <v>86</v>
      </c>
      <c r="D53" s="69" t="s">
        <v>84</v>
      </c>
      <c r="E53" s="1">
        <v>12000</v>
      </c>
      <c r="F53" s="1"/>
      <c r="G53" s="1">
        <f t="shared" si="1"/>
        <v>102000</v>
      </c>
      <c r="H53" t="s">
        <v>16</v>
      </c>
      <c r="I53" s="126" t="s">
        <v>546</v>
      </c>
    </row>
    <row r="54" spans="1:9">
      <c r="A54" s="64">
        <v>46109</v>
      </c>
      <c r="B54" t="s">
        <v>549</v>
      </c>
      <c r="C54" t="s">
        <v>86</v>
      </c>
      <c r="D54" s="69" t="s">
        <v>84</v>
      </c>
      <c r="E54" s="1">
        <v>2000</v>
      </c>
      <c r="F54" s="1"/>
      <c r="G54" s="1">
        <f t="shared" si="1"/>
        <v>100000</v>
      </c>
      <c r="H54" t="s">
        <v>16</v>
      </c>
      <c r="I54" s="126" t="s">
        <v>546</v>
      </c>
    </row>
    <row r="55" spans="1:9">
      <c r="A55" s="64">
        <v>46112</v>
      </c>
      <c r="B55" t="s">
        <v>780</v>
      </c>
      <c r="C55" t="s">
        <v>86</v>
      </c>
      <c r="D55" s="69" t="s">
        <v>84</v>
      </c>
      <c r="E55" s="1">
        <v>6000</v>
      </c>
      <c r="F55" s="1"/>
      <c r="G55" s="1">
        <f t="shared" si="1"/>
        <v>94000</v>
      </c>
      <c r="H55" t="s">
        <v>16</v>
      </c>
      <c r="I55" s="126" t="s">
        <v>546</v>
      </c>
    </row>
    <row r="56" spans="1:9">
      <c r="A56" s="64">
        <v>46112</v>
      </c>
      <c r="B56" t="s">
        <v>781</v>
      </c>
      <c r="C56" t="s">
        <v>733</v>
      </c>
      <c r="D56" s="69"/>
      <c r="E56" s="1"/>
      <c r="F56" s="1">
        <v>98500</v>
      </c>
      <c r="G56" s="1">
        <f t="shared" si="1"/>
        <v>192500</v>
      </c>
      <c r="H56" t="s">
        <v>16</v>
      </c>
      <c r="I56" s="126" t="s">
        <v>586</v>
      </c>
    </row>
    <row r="57" spans="1:9">
      <c r="A57" s="64">
        <v>46112</v>
      </c>
      <c r="B57" t="s">
        <v>782</v>
      </c>
      <c r="C57" t="s">
        <v>86</v>
      </c>
      <c r="D57" s="69" t="s">
        <v>84</v>
      </c>
      <c r="E57" s="1">
        <v>3000</v>
      </c>
      <c r="F57" s="1"/>
      <c r="G57" s="1">
        <f t="shared" si="1"/>
        <v>189500</v>
      </c>
      <c r="H57" t="s">
        <v>16</v>
      </c>
      <c r="I57" s="126" t="s">
        <v>586</v>
      </c>
    </row>
    <row r="58" spans="1:9">
      <c r="A58" s="64">
        <v>46112</v>
      </c>
      <c r="B58" t="s">
        <v>783</v>
      </c>
      <c r="C58" t="s">
        <v>89</v>
      </c>
      <c r="D58" s="69" t="s">
        <v>84</v>
      </c>
      <c r="E58" s="1">
        <v>5000</v>
      </c>
      <c r="F58" s="1"/>
      <c r="G58" s="1">
        <f t="shared" si="1"/>
        <v>184500</v>
      </c>
      <c r="H58" t="s">
        <v>16</v>
      </c>
      <c r="I58" s="126" t="s">
        <v>586</v>
      </c>
    </row>
    <row r="59" spans="1:9">
      <c r="A59" s="64">
        <v>46112</v>
      </c>
      <c r="B59" t="s">
        <v>784</v>
      </c>
      <c r="C59" t="s">
        <v>128</v>
      </c>
      <c r="D59" s="69" t="s">
        <v>84</v>
      </c>
      <c r="E59" s="1">
        <v>7500</v>
      </c>
      <c r="F59" s="1"/>
      <c r="G59" s="1">
        <f t="shared" si="1"/>
        <v>177000</v>
      </c>
      <c r="H59" t="s">
        <v>16</v>
      </c>
      <c r="I59" s="126" t="s">
        <v>586</v>
      </c>
    </row>
    <row r="60" spans="1:9">
      <c r="A60" s="64">
        <v>46112</v>
      </c>
      <c r="B60" t="s">
        <v>589</v>
      </c>
      <c r="C60" t="s">
        <v>89</v>
      </c>
      <c r="D60" s="69" t="s">
        <v>84</v>
      </c>
      <c r="E60" s="1">
        <v>13000</v>
      </c>
      <c r="F60" s="1"/>
      <c r="G60" s="1">
        <f t="shared" si="1"/>
        <v>164000</v>
      </c>
      <c r="H60" t="s">
        <v>16</v>
      </c>
      <c r="I60" s="126" t="s">
        <v>586</v>
      </c>
    </row>
    <row r="61" spans="1:9">
      <c r="A61" s="64">
        <v>46112</v>
      </c>
      <c r="B61" t="s">
        <v>590</v>
      </c>
      <c r="C61" t="s">
        <v>86</v>
      </c>
      <c r="D61" s="69" t="s">
        <v>84</v>
      </c>
      <c r="E61" s="1">
        <v>2000</v>
      </c>
      <c r="F61" s="1"/>
      <c r="G61" s="1">
        <f t="shared" si="1"/>
        <v>162000</v>
      </c>
      <c r="H61" t="s">
        <v>16</v>
      </c>
      <c r="I61" s="126" t="s">
        <v>586</v>
      </c>
    </row>
    <row r="62" spans="1:9">
      <c r="E62" s="1"/>
      <c r="F62" s="1"/>
      <c r="G62" s="1"/>
    </row>
    <row r="63" spans="1:9">
      <c r="E63" s="1"/>
      <c r="F63" s="1"/>
      <c r="G63" s="1"/>
    </row>
    <row r="64" spans="1:9">
      <c r="E64" s="1"/>
      <c r="F64" s="1"/>
      <c r="G64" s="1"/>
    </row>
    <row r="65" spans="5:7">
      <c r="E65" s="1"/>
      <c r="F65" s="1"/>
      <c r="G65" s="1"/>
    </row>
    <row r="66" spans="5:7">
      <c r="E66" s="1"/>
      <c r="F66" s="1"/>
      <c r="G66" s="1"/>
    </row>
    <row r="67" spans="5:7">
      <c r="E67" s="1"/>
      <c r="F67" s="1"/>
      <c r="G67" s="1"/>
    </row>
    <row r="68" spans="5:7">
      <c r="E68" s="1"/>
      <c r="F68" s="1"/>
      <c r="G68" s="1"/>
    </row>
    <row r="69" spans="5:7">
      <c r="E69" s="1"/>
      <c r="F69" s="1"/>
      <c r="G69" s="1"/>
    </row>
    <row r="70" spans="5:7">
      <c r="E70" s="1"/>
      <c r="F70" s="1"/>
      <c r="G70" s="1"/>
    </row>
    <row r="71" spans="5:7">
      <c r="E71" s="1"/>
      <c r="F71" s="1"/>
      <c r="G71" s="1"/>
    </row>
  </sheetData>
  <autoFilter ref="A1:K82" xr:uid="{00000000-0009-0000-0000-000015000000}"/>
  <sortState xmlns:xlrd2="http://schemas.microsoft.com/office/spreadsheetml/2017/richdata2" ref="A2:J61">
    <sortCondition ref="A2"/>
  </sortState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J46"/>
  <sheetViews>
    <sheetView topLeftCell="A12" workbookViewId="0">
      <selection activeCell="F4" sqref="F4:F45"/>
    </sheetView>
  </sheetViews>
  <sheetFormatPr defaultColWidth="10" defaultRowHeight="12"/>
  <cols>
    <col min="1" max="1" width="16.85546875" style="69" customWidth="1"/>
    <col min="2" max="2" width="42.42578125" style="69" customWidth="1"/>
    <col min="3" max="3" width="20.85546875" style="69" customWidth="1"/>
    <col min="4" max="5" width="16.85546875" style="69" customWidth="1"/>
    <col min="6" max="6" width="16.85546875" style="108" customWidth="1"/>
    <col min="7" max="7" width="16.85546875" style="69" customWidth="1"/>
    <col min="8" max="8" width="10.5703125" style="69" customWidth="1"/>
    <col min="9" max="9" width="13.42578125" style="109" customWidth="1"/>
    <col min="10" max="10" width="16.85546875" style="69" customWidth="1"/>
    <col min="11" max="16384" width="10" style="69"/>
  </cols>
  <sheetData>
    <row r="1" spans="1:10" ht="24">
      <c r="A1" s="110" t="s">
        <v>68</v>
      </c>
      <c r="B1" s="111" t="s">
        <v>69</v>
      </c>
      <c r="C1" s="111" t="s">
        <v>725</v>
      </c>
      <c r="D1" s="111" t="s">
        <v>726</v>
      </c>
      <c r="E1" s="112" t="s">
        <v>727</v>
      </c>
      <c r="F1" s="112" t="s">
        <v>728</v>
      </c>
      <c r="G1" s="112" t="s">
        <v>729</v>
      </c>
      <c r="H1" s="111" t="s">
        <v>0</v>
      </c>
      <c r="I1" s="123" t="s">
        <v>75</v>
      </c>
      <c r="J1" s="124" t="s">
        <v>730</v>
      </c>
    </row>
    <row r="2" spans="1:10">
      <c r="A2" s="113">
        <v>46082</v>
      </c>
      <c r="B2" s="114" t="s">
        <v>602</v>
      </c>
      <c r="C2" s="114"/>
      <c r="D2" s="114"/>
      <c r="E2" s="114"/>
      <c r="F2" s="114"/>
      <c r="G2" s="69">
        <v>-1075</v>
      </c>
      <c r="H2" s="114"/>
    </row>
    <row r="3" spans="1:10">
      <c r="A3" s="115">
        <v>46089</v>
      </c>
      <c r="B3" s="69" t="s">
        <v>732</v>
      </c>
      <c r="C3" s="69" t="s">
        <v>733</v>
      </c>
      <c r="D3" s="116"/>
      <c r="F3" s="108">
        <v>30000</v>
      </c>
      <c r="G3" s="117">
        <f t="shared" ref="G3:G24" si="0">+G2+F3-E3</f>
        <v>28925</v>
      </c>
      <c r="H3" s="114" t="s">
        <v>28</v>
      </c>
      <c r="I3" s="125" t="s">
        <v>192</v>
      </c>
    </row>
    <row r="4" spans="1:10" ht="15.75">
      <c r="A4" s="115">
        <v>46090</v>
      </c>
      <c r="B4" s="65" t="s">
        <v>200</v>
      </c>
      <c r="C4" s="60" t="s">
        <v>190</v>
      </c>
      <c r="D4" s="60" t="s">
        <v>191</v>
      </c>
      <c r="E4" s="60">
        <v>12000</v>
      </c>
      <c r="F4" s="118"/>
      <c r="G4" s="117">
        <f t="shared" si="0"/>
        <v>16925</v>
      </c>
      <c r="H4" s="114" t="s">
        <v>28</v>
      </c>
      <c r="I4" s="109" t="s">
        <v>192</v>
      </c>
    </row>
    <row r="5" spans="1:10" ht="15">
      <c r="A5" s="115">
        <v>46090</v>
      </c>
      <c r="B5" s="69" t="s">
        <v>201</v>
      </c>
      <c r="C5" s="60" t="s">
        <v>190</v>
      </c>
      <c r="D5" s="60" t="s">
        <v>191</v>
      </c>
      <c r="E5" s="69">
        <v>3775</v>
      </c>
      <c r="F5" s="119"/>
      <c r="G5" s="117">
        <f t="shared" si="0"/>
        <v>13150</v>
      </c>
      <c r="H5" s="114" t="s">
        <v>28</v>
      </c>
      <c r="I5" s="125" t="s">
        <v>192</v>
      </c>
    </row>
    <row r="6" spans="1:10" ht="15">
      <c r="A6" s="115">
        <v>46090</v>
      </c>
      <c r="B6" s="69" t="s">
        <v>202</v>
      </c>
      <c r="C6" s="60" t="s">
        <v>190</v>
      </c>
      <c r="D6" s="60" t="s">
        <v>191</v>
      </c>
      <c r="E6" s="69">
        <v>1500</v>
      </c>
      <c r="F6" s="119"/>
      <c r="G6" s="117">
        <f t="shared" si="0"/>
        <v>11650</v>
      </c>
      <c r="H6" s="114" t="s">
        <v>28</v>
      </c>
      <c r="I6" s="109" t="s">
        <v>192</v>
      </c>
    </row>
    <row r="7" spans="1:10" ht="15">
      <c r="A7" s="115">
        <v>46090</v>
      </c>
      <c r="B7" s="65" t="s">
        <v>203</v>
      </c>
      <c r="C7" s="60" t="s">
        <v>190</v>
      </c>
      <c r="D7" s="60" t="s">
        <v>191</v>
      </c>
      <c r="E7" s="117">
        <v>3550</v>
      </c>
      <c r="F7" s="120"/>
      <c r="G7" s="117">
        <f t="shared" si="0"/>
        <v>8100</v>
      </c>
      <c r="H7" s="114" t="s">
        <v>28</v>
      </c>
      <c r="I7" s="125" t="s">
        <v>192</v>
      </c>
    </row>
    <row r="8" spans="1:10" ht="15">
      <c r="A8" s="115">
        <v>46090</v>
      </c>
      <c r="B8" s="69" t="s">
        <v>204</v>
      </c>
      <c r="C8" s="60" t="s">
        <v>190</v>
      </c>
      <c r="D8" s="60" t="s">
        <v>191</v>
      </c>
      <c r="E8" s="69">
        <v>1650</v>
      </c>
      <c r="F8" s="119"/>
      <c r="G8" s="117">
        <f t="shared" si="0"/>
        <v>6450</v>
      </c>
      <c r="H8" s="114" t="s">
        <v>28</v>
      </c>
      <c r="I8" s="109" t="s">
        <v>192</v>
      </c>
    </row>
    <row r="9" spans="1:10" ht="15">
      <c r="A9" s="115">
        <v>46090</v>
      </c>
      <c r="B9" s="65" t="s">
        <v>205</v>
      </c>
      <c r="C9" s="60" t="s">
        <v>190</v>
      </c>
      <c r="D9" s="60" t="s">
        <v>191</v>
      </c>
      <c r="E9" s="117">
        <v>650</v>
      </c>
      <c r="F9" s="120"/>
      <c r="G9" s="117">
        <f t="shared" si="0"/>
        <v>5800</v>
      </c>
      <c r="H9" s="114" t="s">
        <v>28</v>
      </c>
      <c r="I9" s="125" t="s">
        <v>192</v>
      </c>
    </row>
    <row r="10" spans="1:10" ht="15">
      <c r="A10" s="115">
        <v>46090</v>
      </c>
      <c r="B10" s="69" t="s">
        <v>206</v>
      </c>
      <c r="C10" s="60" t="s">
        <v>190</v>
      </c>
      <c r="D10" s="60" t="s">
        <v>191</v>
      </c>
      <c r="E10" s="69">
        <v>575</v>
      </c>
      <c r="F10" s="119"/>
      <c r="G10" s="117">
        <f t="shared" si="0"/>
        <v>5225</v>
      </c>
      <c r="H10" s="114" t="s">
        <v>28</v>
      </c>
      <c r="I10" s="109" t="s">
        <v>192</v>
      </c>
    </row>
    <row r="11" spans="1:10" ht="15">
      <c r="A11" s="115">
        <v>46090</v>
      </c>
      <c r="B11" s="69" t="s">
        <v>207</v>
      </c>
      <c r="C11" s="60" t="s">
        <v>190</v>
      </c>
      <c r="D11" s="60" t="s">
        <v>191</v>
      </c>
      <c r="E11" s="69">
        <v>950</v>
      </c>
      <c r="F11" s="119"/>
      <c r="G11" s="117">
        <f t="shared" si="0"/>
        <v>4275</v>
      </c>
      <c r="H11" s="114" t="s">
        <v>28</v>
      </c>
      <c r="I11" s="125" t="s">
        <v>192</v>
      </c>
    </row>
    <row r="12" spans="1:10" ht="15">
      <c r="A12" s="115">
        <v>46090</v>
      </c>
      <c r="B12" s="65" t="s">
        <v>208</v>
      </c>
      <c r="C12" s="60" t="s">
        <v>190</v>
      </c>
      <c r="D12" s="60" t="s">
        <v>191</v>
      </c>
      <c r="E12" s="69">
        <v>500</v>
      </c>
      <c r="F12" s="119"/>
      <c r="G12" s="117">
        <f t="shared" si="0"/>
        <v>3775</v>
      </c>
      <c r="H12" s="114" t="s">
        <v>28</v>
      </c>
      <c r="I12" s="109" t="s">
        <v>192</v>
      </c>
    </row>
    <row r="13" spans="1:10" ht="15">
      <c r="A13" s="115">
        <v>46090</v>
      </c>
      <c r="B13" s="69" t="s">
        <v>209</v>
      </c>
      <c r="C13" s="60" t="s">
        <v>190</v>
      </c>
      <c r="D13" s="60" t="s">
        <v>191</v>
      </c>
      <c r="E13" s="69">
        <v>540</v>
      </c>
      <c r="F13" s="119"/>
      <c r="G13" s="117">
        <f t="shared" si="0"/>
        <v>3235</v>
      </c>
      <c r="H13" s="114" t="s">
        <v>28</v>
      </c>
      <c r="I13" s="125" t="s">
        <v>192</v>
      </c>
    </row>
    <row r="14" spans="1:10" ht="15">
      <c r="A14" s="115">
        <v>46090</v>
      </c>
      <c r="B14" s="69" t="s">
        <v>210</v>
      </c>
      <c r="C14" s="60" t="s">
        <v>190</v>
      </c>
      <c r="D14" s="60" t="s">
        <v>191</v>
      </c>
      <c r="E14" s="69">
        <v>50</v>
      </c>
      <c r="F14" s="119"/>
      <c r="G14" s="117">
        <f t="shared" si="0"/>
        <v>3185</v>
      </c>
      <c r="H14" s="114" t="s">
        <v>28</v>
      </c>
      <c r="I14" s="109" t="s">
        <v>192</v>
      </c>
    </row>
    <row r="15" spans="1:10" ht="15">
      <c r="A15" s="115">
        <v>46090</v>
      </c>
      <c r="B15" s="69" t="s">
        <v>211</v>
      </c>
      <c r="C15" s="60" t="s">
        <v>190</v>
      </c>
      <c r="D15" s="60" t="s">
        <v>191</v>
      </c>
      <c r="E15" s="69">
        <v>500</v>
      </c>
      <c r="F15" s="119"/>
      <c r="G15" s="117">
        <f t="shared" si="0"/>
        <v>2685</v>
      </c>
      <c r="H15" s="114" t="s">
        <v>28</v>
      </c>
      <c r="I15" s="125" t="s">
        <v>192</v>
      </c>
    </row>
    <row r="16" spans="1:10" ht="15">
      <c r="A16" s="115">
        <v>46090</v>
      </c>
      <c r="B16" s="69" t="s">
        <v>212</v>
      </c>
      <c r="C16" s="60" t="s">
        <v>190</v>
      </c>
      <c r="D16" s="60" t="s">
        <v>191</v>
      </c>
      <c r="E16" s="69">
        <v>1200</v>
      </c>
      <c r="F16" s="119"/>
      <c r="G16" s="117">
        <f t="shared" si="0"/>
        <v>1485</v>
      </c>
      <c r="H16" s="114" t="s">
        <v>28</v>
      </c>
      <c r="I16" s="109" t="s">
        <v>192</v>
      </c>
    </row>
    <row r="17" spans="1:9" ht="15">
      <c r="A17" s="115">
        <v>46090</v>
      </c>
      <c r="B17" s="69" t="s">
        <v>213</v>
      </c>
      <c r="C17" s="60" t="s">
        <v>190</v>
      </c>
      <c r="D17" s="60" t="s">
        <v>191</v>
      </c>
      <c r="E17" s="69">
        <v>375</v>
      </c>
      <c r="F17" s="119"/>
      <c r="G17" s="117">
        <f t="shared" si="0"/>
        <v>1110</v>
      </c>
      <c r="H17" s="114" t="s">
        <v>28</v>
      </c>
      <c r="I17" s="125" t="s">
        <v>192</v>
      </c>
    </row>
    <row r="18" spans="1:9" ht="15">
      <c r="A18" s="115">
        <v>46090</v>
      </c>
      <c r="B18" s="69" t="s">
        <v>214</v>
      </c>
      <c r="C18" s="60" t="s">
        <v>190</v>
      </c>
      <c r="D18" s="60" t="s">
        <v>191</v>
      </c>
      <c r="E18" s="69">
        <v>375</v>
      </c>
      <c r="F18" s="119"/>
      <c r="G18" s="117">
        <f t="shared" si="0"/>
        <v>735</v>
      </c>
      <c r="H18" s="114" t="s">
        <v>28</v>
      </c>
      <c r="I18" s="109" t="s">
        <v>192</v>
      </c>
    </row>
    <row r="19" spans="1:9" ht="15">
      <c r="A19" s="115">
        <v>46090</v>
      </c>
      <c r="B19" s="69" t="s">
        <v>215</v>
      </c>
      <c r="C19" s="60" t="s">
        <v>190</v>
      </c>
      <c r="D19" s="60" t="s">
        <v>191</v>
      </c>
      <c r="E19" s="69">
        <v>335</v>
      </c>
      <c r="F19" s="119"/>
      <c r="G19" s="117">
        <f t="shared" si="0"/>
        <v>400</v>
      </c>
      <c r="H19" s="114" t="s">
        <v>28</v>
      </c>
      <c r="I19" s="125" t="s">
        <v>192</v>
      </c>
    </row>
    <row r="20" spans="1:9" ht="15">
      <c r="A20" s="115">
        <v>46090</v>
      </c>
      <c r="B20" s="69" t="s">
        <v>216</v>
      </c>
      <c r="C20" s="60" t="s">
        <v>190</v>
      </c>
      <c r="D20" s="60" t="s">
        <v>191</v>
      </c>
      <c r="E20" s="69">
        <v>240</v>
      </c>
      <c r="F20" s="119"/>
      <c r="G20" s="117">
        <f t="shared" si="0"/>
        <v>160</v>
      </c>
      <c r="H20" s="114" t="s">
        <v>28</v>
      </c>
      <c r="I20" s="109" t="s">
        <v>192</v>
      </c>
    </row>
    <row r="21" spans="1:9" ht="15">
      <c r="A21" s="115">
        <v>46090</v>
      </c>
      <c r="B21" s="69" t="s">
        <v>217</v>
      </c>
      <c r="C21" s="60" t="s">
        <v>190</v>
      </c>
      <c r="D21" s="60" t="s">
        <v>191</v>
      </c>
      <c r="E21" s="69">
        <v>380</v>
      </c>
      <c r="F21" s="119"/>
      <c r="G21" s="117">
        <f t="shared" si="0"/>
        <v>-220</v>
      </c>
      <c r="H21" s="114" t="s">
        <v>28</v>
      </c>
      <c r="I21" s="125" t="s">
        <v>192</v>
      </c>
    </row>
    <row r="22" spans="1:9" ht="15">
      <c r="A22" s="115">
        <v>46090</v>
      </c>
      <c r="B22" s="69" t="s">
        <v>218</v>
      </c>
      <c r="C22" s="60" t="s">
        <v>190</v>
      </c>
      <c r="D22" s="60" t="s">
        <v>191</v>
      </c>
      <c r="E22" s="69">
        <v>300</v>
      </c>
      <c r="F22" s="119"/>
      <c r="G22" s="117">
        <f t="shared" si="0"/>
        <v>-520</v>
      </c>
      <c r="H22" s="114" t="s">
        <v>28</v>
      </c>
      <c r="I22" s="109" t="s">
        <v>192</v>
      </c>
    </row>
    <row r="23" spans="1:9" ht="15">
      <c r="A23" s="115">
        <v>46090</v>
      </c>
      <c r="B23" s="69" t="s">
        <v>219</v>
      </c>
      <c r="C23" s="60" t="s">
        <v>190</v>
      </c>
      <c r="D23" s="60" t="s">
        <v>191</v>
      </c>
      <c r="E23" s="69">
        <v>350</v>
      </c>
      <c r="F23" s="119"/>
      <c r="G23" s="117">
        <f t="shared" si="0"/>
        <v>-870</v>
      </c>
      <c r="H23" s="114" t="s">
        <v>28</v>
      </c>
      <c r="I23" s="125" t="s">
        <v>192</v>
      </c>
    </row>
    <row r="24" spans="1:9" ht="15">
      <c r="A24" s="115">
        <v>46090</v>
      </c>
      <c r="B24" s="69" t="s">
        <v>220</v>
      </c>
      <c r="C24" s="60" t="s">
        <v>190</v>
      </c>
      <c r="D24" s="60" t="s">
        <v>191</v>
      </c>
      <c r="E24" s="69">
        <v>200</v>
      </c>
      <c r="F24" s="119"/>
      <c r="G24" s="117">
        <f t="shared" si="0"/>
        <v>-1070</v>
      </c>
      <c r="H24" s="114" t="s">
        <v>28</v>
      </c>
      <c r="I24" s="109" t="s">
        <v>192</v>
      </c>
    </row>
    <row r="25" spans="1:9" ht="15">
      <c r="A25" s="115"/>
      <c r="C25" s="60"/>
      <c r="D25" s="116"/>
      <c r="F25" s="60"/>
      <c r="G25" s="117"/>
      <c r="H25" s="114"/>
      <c r="I25" s="125"/>
    </row>
    <row r="26" spans="1:9" ht="15">
      <c r="A26" s="115"/>
      <c r="C26" s="60"/>
      <c r="D26" s="116"/>
      <c r="F26" s="69"/>
      <c r="G26" s="117"/>
      <c r="H26" s="114"/>
      <c r="I26" s="125"/>
    </row>
    <row r="27" spans="1:9">
      <c r="A27" s="115"/>
      <c r="D27" s="116"/>
      <c r="F27" s="69"/>
      <c r="G27" s="117"/>
      <c r="H27" s="114"/>
      <c r="I27" s="125"/>
    </row>
    <row r="28" spans="1:9">
      <c r="A28" s="115"/>
      <c r="D28" s="116"/>
      <c r="F28" s="117"/>
      <c r="G28" s="117"/>
      <c r="H28" s="114"/>
    </row>
    <row r="29" spans="1:9" ht="15">
      <c r="A29" s="115"/>
      <c r="C29" s="60"/>
      <c r="D29" s="116"/>
      <c r="F29" s="69"/>
      <c r="G29" s="117"/>
      <c r="H29" s="114"/>
    </row>
    <row r="30" spans="1:9" ht="15">
      <c r="A30" s="115"/>
      <c r="C30" s="60"/>
      <c r="D30" s="116"/>
      <c r="F30" s="117"/>
      <c r="G30" s="117"/>
      <c r="H30" s="114"/>
    </row>
    <row r="31" spans="1:9">
      <c r="A31" s="115"/>
      <c r="D31" s="116"/>
      <c r="F31" s="69"/>
      <c r="G31" s="117"/>
      <c r="H31" s="114"/>
    </row>
    <row r="32" spans="1:9">
      <c r="A32" s="115"/>
      <c r="D32" s="116"/>
      <c r="F32" s="69"/>
      <c r="G32" s="117"/>
      <c r="H32" s="114"/>
    </row>
    <row r="33" spans="1:8">
      <c r="A33" s="115"/>
      <c r="D33" s="116"/>
      <c r="F33" s="69"/>
      <c r="G33" s="117"/>
      <c r="H33" s="114"/>
    </row>
    <row r="34" spans="1:8">
      <c r="A34" s="115"/>
      <c r="D34" s="116"/>
      <c r="F34" s="69"/>
      <c r="G34" s="117"/>
      <c r="H34" s="114"/>
    </row>
    <row r="35" spans="1:8">
      <c r="A35" s="121"/>
      <c r="C35" s="122"/>
      <c r="D35" s="116"/>
      <c r="F35" s="69"/>
      <c r="G35" s="117"/>
      <c r="H35" s="114"/>
    </row>
    <row r="36" spans="1:8">
      <c r="A36" s="115"/>
      <c r="C36" s="73"/>
      <c r="D36" s="116"/>
      <c r="F36" s="69"/>
      <c r="G36" s="117"/>
      <c r="H36" s="114"/>
    </row>
    <row r="37" spans="1:8">
      <c r="A37" s="121"/>
      <c r="C37" s="73"/>
      <c r="D37" s="73"/>
      <c r="F37" s="69"/>
      <c r="G37" s="117"/>
      <c r="H37" s="114"/>
    </row>
    <row r="38" spans="1:8">
      <c r="A38" s="115"/>
      <c r="C38" s="73"/>
      <c r="D38" s="114"/>
      <c r="F38" s="69"/>
      <c r="G38" s="117"/>
      <c r="H38" s="114"/>
    </row>
    <row r="39" spans="1:8">
      <c r="A39" s="115"/>
      <c r="D39" s="114"/>
      <c r="F39" s="69"/>
      <c r="G39" s="117"/>
      <c r="H39" s="114"/>
    </row>
    <row r="40" spans="1:8">
      <c r="A40" s="115"/>
      <c r="D40" s="114"/>
      <c r="F40" s="69"/>
      <c r="G40" s="117"/>
      <c r="H40" s="114"/>
    </row>
    <row r="41" spans="1:8">
      <c r="A41" s="115"/>
      <c r="D41" s="114"/>
      <c r="F41" s="69"/>
      <c r="G41" s="117"/>
      <c r="H41" s="114"/>
    </row>
    <row r="42" spans="1:8">
      <c r="A42" s="115"/>
      <c r="D42" s="114"/>
      <c r="F42" s="69"/>
      <c r="G42" s="117"/>
      <c r="H42" s="114"/>
    </row>
    <row r="43" spans="1:8">
      <c r="A43" s="115"/>
      <c r="D43" s="114"/>
      <c r="F43" s="69"/>
      <c r="G43" s="117"/>
      <c r="H43" s="114"/>
    </row>
    <row r="44" spans="1:8">
      <c r="A44" s="115"/>
      <c r="D44" s="114"/>
      <c r="F44" s="69"/>
      <c r="G44" s="117"/>
      <c r="H44" s="114"/>
    </row>
    <row r="45" spans="1:8">
      <c r="A45" s="115"/>
      <c r="D45" s="114"/>
      <c r="F45" s="69"/>
      <c r="G45" s="117"/>
      <c r="H45" s="114"/>
    </row>
    <row r="46" spans="1:8">
      <c r="A46" s="115"/>
      <c r="D46" s="114"/>
      <c r="G46" s="117"/>
      <c r="H46" s="114"/>
    </row>
  </sheetData>
  <autoFilter ref="A1:J24" xr:uid="{00000000-0009-0000-0000-000016000000}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C9"/>
  <sheetViews>
    <sheetView workbookViewId="0">
      <selection activeCell="A3" sqref="A3:C9"/>
    </sheetView>
  </sheetViews>
  <sheetFormatPr defaultColWidth="8.7109375" defaultRowHeight="15"/>
  <cols>
    <col min="1" max="1" width="12.85546875"/>
    <col min="2" max="3" width="35.28515625"/>
  </cols>
  <sheetData>
    <row r="3" spans="1:3">
      <c r="A3" t="s">
        <v>77</v>
      </c>
      <c r="B3" t="s">
        <v>592</v>
      </c>
      <c r="C3" t="s">
        <v>595</v>
      </c>
    </row>
    <row r="4" spans="1:3">
      <c r="A4" t="s">
        <v>785</v>
      </c>
      <c r="B4">
        <v>663420</v>
      </c>
      <c r="C4">
        <v>1186.7978533094799</v>
      </c>
    </row>
    <row r="5" spans="1:3">
      <c r="A5" t="s">
        <v>786</v>
      </c>
      <c r="B5">
        <v>879555</v>
      </c>
      <c r="C5">
        <v>1585.2065294039801</v>
      </c>
    </row>
    <row r="6" spans="1:3">
      <c r="A6" t="s">
        <v>787</v>
      </c>
      <c r="B6">
        <v>5170052</v>
      </c>
      <c r="C6">
        <v>9195.7245020314494</v>
      </c>
    </row>
    <row r="7" spans="1:3">
      <c r="A7" t="s">
        <v>82</v>
      </c>
      <c r="B7">
        <v>18213339</v>
      </c>
      <c r="C7">
        <v>32176.770192919201</v>
      </c>
    </row>
    <row r="8" spans="1:3">
      <c r="A8" t="s">
        <v>593</v>
      </c>
    </row>
    <row r="9" spans="1:3">
      <c r="A9" t="s">
        <v>594</v>
      </c>
      <c r="B9">
        <v>24926366</v>
      </c>
      <c r="C9">
        <v>44144.499077664099</v>
      </c>
    </row>
  </sheetData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filterMode="1"/>
  <dimension ref="A1:L995"/>
  <sheetViews>
    <sheetView workbookViewId="0">
      <selection activeCell="K1003" sqref="K1003"/>
    </sheetView>
  </sheetViews>
  <sheetFormatPr defaultColWidth="10.85546875" defaultRowHeight="15"/>
  <cols>
    <col min="1" max="1" width="12.140625" style="38" customWidth="1"/>
    <col min="2" max="2" width="46.7109375" customWidth="1"/>
    <col min="3" max="3" width="19.7109375" customWidth="1"/>
    <col min="4" max="4" width="15.85546875" style="50" customWidth="1"/>
    <col min="5" max="5" width="15.85546875" style="51" customWidth="1"/>
    <col min="6" max="6" width="12.28515625" style="52" customWidth="1"/>
    <col min="7" max="7" width="13" customWidth="1"/>
    <col min="8" max="8" width="14.140625" style="50" customWidth="1"/>
    <col min="10" max="10" width="12.7109375" customWidth="1"/>
    <col min="11" max="11" width="15.85546875" customWidth="1"/>
    <col min="12" max="12" width="13.42578125" customWidth="1"/>
  </cols>
  <sheetData>
    <row r="1" spans="1:12" ht="29.1" customHeight="1">
      <c r="A1" s="53" t="s">
        <v>68</v>
      </c>
      <c r="B1" s="54" t="s">
        <v>69</v>
      </c>
      <c r="C1" s="54" t="s">
        <v>70</v>
      </c>
      <c r="D1" s="55" t="s">
        <v>71</v>
      </c>
      <c r="E1" s="56" t="s">
        <v>72</v>
      </c>
      <c r="F1" s="57" t="s">
        <v>73</v>
      </c>
      <c r="G1" s="54" t="s">
        <v>74</v>
      </c>
      <c r="H1" s="55" t="s">
        <v>0</v>
      </c>
      <c r="I1" s="54" t="s">
        <v>75</v>
      </c>
      <c r="J1" s="54" t="s">
        <v>76</v>
      </c>
      <c r="K1" s="54" t="s">
        <v>77</v>
      </c>
      <c r="L1" s="54" t="s">
        <v>78</v>
      </c>
    </row>
    <row r="2" spans="1:12" ht="19.5" hidden="1" customHeight="1">
      <c r="A2" s="495">
        <v>46023</v>
      </c>
      <c r="B2" s="181" t="s">
        <v>788</v>
      </c>
      <c r="C2" s="181" t="s">
        <v>80</v>
      </c>
      <c r="D2" s="496" t="s">
        <v>10</v>
      </c>
      <c r="E2" s="497">
        <v>15000</v>
      </c>
      <c r="F2" s="182">
        <f t="shared" ref="F2:F65" si="0">+E2/G2</f>
        <v>26.833631484794275</v>
      </c>
      <c r="G2" s="181">
        <v>559</v>
      </c>
      <c r="H2" s="498" t="s">
        <v>9</v>
      </c>
      <c r="I2" s="499"/>
      <c r="J2" s="181" t="s">
        <v>81</v>
      </c>
      <c r="K2" s="500" t="s">
        <v>786</v>
      </c>
      <c r="L2" s="181" t="s">
        <v>83</v>
      </c>
    </row>
    <row r="3" spans="1:12" ht="19.5" hidden="1" customHeight="1">
      <c r="A3" s="501">
        <v>46023</v>
      </c>
      <c r="B3" s="181" t="s">
        <v>789</v>
      </c>
      <c r="C3" s="181" t="s">
        <v>80</v>
      </c>
      <c r="D3" s="181" t="s">
        <v>14</v>
      </c>
      <c r="E3" s="502">
        <v>17500</v>
      </c>
      <c r="F3" s="182">
        <f t="shared" si="0"/>
        <v>31.305903398926656</v>
      </c>
      <c r="G3" s="181">
        <v>559</v>
      </c>
      <c r="H3" s="180" t="s">
        <v>13</v>
      </c>
      <c r="I3" s="181"/>
      <c r="J3" s="181" t="s">
        <v>81</v>
      </c>
      <c r="K3" s="500" t="s">
        <v>786</v>
      </c>
      <c r="L3" s="181" t="s">
        <v>83</v>
      </c>
    </row>
    <row r="4" spans="1:12" ht="19.5" hidden="1" customHeight="1">
      <c r="A4" s="495">
        <v>46023</v>
      </c>
      <c r="B4" s="181" t="s">
        <v>788</v>
      </c>
      <c r="C4" s="503" t="s">
        <v>80</v>
      </c>
      <c r="D4" s="503" t="s">
        <v>84</v>
      </c>
      <c r="E4" s="502">
        <v>15000</v>
      </c>
      <c r="F4" s="182">
        <f t="shared" si="0"/>
        <v>26.833631484794275</v>
      </c>
      <c r="G4" s="181">
        <v>559</v>
      </c>
      <c r="H4" s="205" t="s">
        <v>11</v>
      </c>
      <c r="I4" s="503"/>
      <c r="J4" s="181" t="s">
        <v>81</v>
      </c>
      <c r="K4" s="500" t="s">
        <v>1205</v>
      </c>
      <c r="L4" s="181" t="s">
        <v>83</v>
      </c>
    </row>
    <row r="5" spans="1:12" ht="19.5" hidden="1" customHeight="1">
      <c r="A5" s="504">
        <v>46023</v>
      </c>
      <c r="B5" s="181" t="s">
        <v>788</v>
      </c>
      <c r="C5" s="181" t="s">
        <v>80</v>
      </c>
      <c r="D5" s="181" t="s">
        <v>23</v>
      </c>
      <c r="E5" s="497">
        <v>15000</v>
      </c>
      <c r="F5" s="182">
        <f t="shared" si="0"/>
        <v>26.833631484794275</v>
      </c>
      <c r="G5" s="181">
        <v>559</v>
      </c>
      <c r="H5" s="180" t="s">
        <v>22</v>
      </c>
      <c r="I5" s="181"/>
      <c r="J5" s="181" t="s">
        <v>81</v>
      </c>
      <c r="K5" s="500" t="s">
        <v>786</v>
      </c>
      <c r="L5" s="181" t="s">
        <v>83</v>
      </c>
    </row>
    <row r="6" spans="1:12" ht="19.5" hidden="1" customHeight="1">
      <c r="A6" s="495">
        <v>46023</v>
      </c>
      <c r="B6" s="181" t="s">
        <v>788</v>
      </c>
      <c r="C6" s="505" t="s">
        <v>80</v>
      </c>
      <c r="D6" s="496" t="s">
        <v>10</v>
      </c>
      <c r="E6" s="502">
        <v>15000</v>
      </c>
      <c r="F6" s="182">
        <f t="shared" si="0"/>
        <v>26.833631484794275</v>
      </c>
      <c r="G6" s="181">
        <v>559</v>
      </c>
      <c r="H6" s="180" t="s">
        <v>27</v>
      </c>
      <c r="I6" s="181"/>
      <c r="J6" s="181" t="s">
        <v>81</v>
      </c>
      <c r="K6" s="500" t="s">
        <v>785</v>
      </c>
      <c r="L6" s="181" t="s">
        <v>83</v>
      </c>
    </row>
    <row r="7" spans="1:12" ht="19.5" hidden="1" customHeight="1">
      <c r="A7" s="495">
        <v>46023</v>
      </c>
      <c r="B7" s="181" t="s">
        <v>788</v>
      </c>
      <c r="C7" s="181" t="s">
        <v>80</v>
      </c>
      <c r="D7" s="181" t="s">
        <v>26</v>
      </c>
      <c r="E7" s="502">
        <v>10000</v>
      </c>
      <c r="F7" s="182">
        <f t="shared" si="0"/>
        <v>17.889087656529519</v>
      </c>
      <c r="G7" s="181">
        <v>559</v>
      </c>
      <c r="H7" s="180" t="s">
        <v>25</v>
      </c>
      <c r="I7" s="181"/>
      <c r="J7" s="181" t="s">
        <v>81</v>
      </c>
      <c r="K7" s="500" t="s">
        <v>786</v>
      </c>
      <c r="L7" s="181" t="s">
        <v>83</v>
      </c>
    </row>
    <row r="8" spans="1:12" ht="19.5" hidden="1" customHeight="1">
      <c r="A8" s="506">
        <v>46023</v>
      </c>
      <c r="B8" s="181" t="s">
        <v>788</v>
      </c>
      <c r="C8" s="181" t="s">
        <v>80</v>
      </c>
      <c r="D8" s="181" t="s">
        <v>84</v>
      </c>
      <c r="E8" s="497">
        <v>15000</v>
      </c>
      <c r="F8" s="182">
        <f t="shared" si="0"/>
        <v>26.833631484794275</v>
      </c>
      <c r="G8" s="181">
        <v>559</v>
      </c>
      <c r="H8" s="180" t="s">
        <v>20</v>
      </c>
      <c r="I8" s="181"/>
      <c r="J8" s="181" t="s">
        <v>81</v>
      </c>
      <c r="K8" s="500" t="s">
        <v>1205</v>
      </c>
      <c r="L8" s="181" t="s">
        <v>83</v>
      </c>
    </row>
    <row r="9" spans="1:12" ht="19.5" hidden="1" customHeight="1">
      <c r="A9" s="495">
        <v>46023</v>
      </c>
      <c r="B9" s="181" t="s">
        <v>788</v>
      </c>
      <c r="C9" s="503" t="s">
        <v>80</v>
      </c>
      <c r="D9" s="503" t="s">
        <v>84</v>
      </c>
      <c r="E9" s="502">
        <v>15000</v>
      </c>
      <c r="F9" s="182">
        <f t="shared" si="0"/>
        <v>26.833631484794275</v>
      </c>
      <c r="G9" s="181">
        <v>559</v>
      </c>
      <c r="H9" s="205" t="s">
        <v>18</v>
      </c>
      <c r="I9" s="503"/>
      <c r="J9" s="181" t="s">
        <v>81</v>
      </c>
      <c r="K9" s="500" t="s">
        <v>1205</v>
      </c>
      <c r="L9" s="181" t="s">
        <v>83</v>
      </c>
    </row>
    <row r="10" spans="1:12" ht="19.5" hidden="1" customHeight="1">
      <c r="A10" s="495">
        <v>46027</v>
      </c>
      <c r="B10" s="181" t="s">
        <v>788</v>
      </c>
      <c r="C10" s="181" t="s">
        <v>80</v>
      </c>
      <c r="D10" s="181" t="s">
        <v>84</v>
      </c>
      <c r="E10" s="497">
        <v>15000</v>
      </c>
      <c r="F10" s="182">
        <f t="shared" si="0"/>
        <v>26.833631484794275</v>
      </c>
      <c r="G10" s="181">
        <v>559</v>
      </c>
      <c r="H10" s="180" t="s">
        <v>16</v>
      </c>
      <c r="I10" s="181"/>
      <c r="J10" s="181" t="s">
        <v>81</v>
      </c>
      <c r="K10" s="500" t="s">
        <v>1205</v>
      </c>
      <c r="L10" s="181" t="s">
        <v>83</v>
      </c>
    </row>
    <row r="11" spans="1:12" ht="19.5" hidden="1" customHeight="1">
      <c r="A11" s="495">
        <v>46027</v>
      </c>
      <c r="B11" s="181" t="s">
        <v>790</v>
      </c>
      <c r="C11" s="181" t="s">
        <v>86</v>
      </c>
      <c r="D11" s="181" t="s">
        <v>26</v>
      </c>
      <c r="E11" s="502">
        <v>12000</v>
      </c>
      <c r="F11" s="182">
        <f t="shared" si="0"/>
        <v>21.466905187835419</v>
      </c>
      <c r="G11" s="181">
        <v>559</v>
      </c>
      <c r="H11" s="180" t="s">
        <v>25</v>
      </c>
      <c r="I11" s="181" t="s">
        <v>791</v>
      </c>
      <c r="J11" s="181" t="s">
        <v>81</v>
      </c>
      <c r="K11" s="500" t="s">
        <v>785</v>
      </c>
      <c r="L11" s="181" t="s">
        <v>83</v>
      </c>
    </row>
    <row r="12" spans="1:12" ht="19.5" hidden="1" customHeight="1">
      <c r="A12" s="495">
        <v>46034</v>
      </c>
      <c r="B12" s="181" t="s">
        <v>792</v>
      </c>
      <c r="C12" s="181" t="s">
        <v>86</v>
      </c>
      <c r="D12" s="496" t="s">
        <v>26</v>
      </c>
      <c r="E12" s="502">
        <v>13000</v>
      </c>
      <c r="F12" s="182">
        <f t="shared" si="0"/>
        <v>23.255813953488371</v>
      </c>
      <c r="G12" s="181">
        <v>559</v>
      </c>
      <c r="H12" s="180" t="s">
        <v>25</v>
      </c>
      <c r="I12" s="181" t="s">
        <v>791</v>
      </c>
      <c r="J12" s="181" t="s">
        <v>81</v>
      </c>
      <c r="K12" s="500" t="s">
        <v>785</v>
      </c>
      <c r="L12" s="181" t="s">
        <v>83</v>
      </c>
    </row>
    <row r="13" spans="1:12" ht="19.5" hidden="1" customHeight="1">
      <c r="A13" s="507">
        <v>46034</v>
      </c>
      <c r="B13" s="181" t="s">
        <v>793</v>
      </c>
      <c r="C13" s="181" t="s">
        <v>86</v>
      </c>
      <c r="D13" s="496" t="s">
        <v>10</v>
      </c>
      <c r="E13" s="497">
        <v>5000</v>
      </c>
      <c r="F13" s="182">
        <f t="shared" si="0"/>
        <v>8.9445438282647594</v>
      </c>
      <c r="G13" s="181">
        <v>559</v>
      </c>
      <c r="H13" s="498" t="s">
        <v>9</v>
      </c>
      <c r="I13" s="181" t="s">
        <v>794</v>
      </c>
      <c r="J13" s="181" t="s">
        <v>81</v>
      </c>
      <c r="K13" s="500" t="s">
        <v>785</v>
      </c>
      <c r="L13" s="181" t="s">
        <v>83</v>
      </c>
    </row>
    <row r="14" spans="1:12" ht="19.5" hidden="1" customHeight="1">
      <c r="A14" s="504">
        <v>46036</v>
      </c>
      <c r="B14" s="181" t="s">
        <v>795</v>
      </c>
      <c r="C14" s="181" t="s">
        <v>86</v>
      </c>
      <c r="D14" s="496" t="s">
        <v>10</v>
      </c>
      <c r="E14" s="497">
        <v>5000</v>
      </c>
      <c r="F14" s="182">
        <f t="shared" si="0"/>
        <v>8.9445438282647594</v>
      </c>
      <c r="G14" s="181">
        <v>559</v>
      </c>
      <c r="H14" s="498" t="s">
        <v>9</v>
      </c>
      <c r="I14" s="181" t="s">
        <v>794</v>
      </c>
      <c r="J14" s="181" t="s">
        <v>81</v>
      </c>
      <c r="K14" s="500" t="s">
        <v>785</v>
      </c>
      <c r="L14" s="181" t="s">
        <v>83</v>
      </c>
    </row>
    <row r="15" spans="1:12" ht="19.5" hidden="1" customHeight="1">
      <c r="A15" s="504">
        <v>46036</v>
      </c>
      <c r="B15" s="505" t="s">
        <v>405</v>
      </c>
      <c r="C15" s="181" t="s">
        <v>86</v>
      </c>
      <c r="D15" s="496" t="s">
        <v>10</v>
      </c>
      <c r="E15" s="497">
        <v>3000</v>
      </c>
      <c r="F15" s="182">
        <f t="shared" si="0"/>
        <v>5.3667262969588547</v>
      </c>
      <c r="G15" s="181">
        <v>559</v>
      </c>
      <c r="H15" s="180" t="s">
        <v>27</v>
      </c>
      <c r="I15" s="181" t="s">
        <v>796</v>
      </c>
      <c r="J15" s="181" t="s">
        <v>81</v>
      </c>
      <c r="K15" s="500" t="s">
        <v>785</v>
      </c>
      <c r="L15" s="181" t="s">
        <v>83</v>
      </c>
    </row>
    <row r="16" spans="1:12" ht="19.5" hidden="1" customHeight="1">
      <c r="A16" s="495">
        <v>46037</v>
      </c>
      <c r="B16" s="505" t="s">
        <v>797</v>
      </c>
      <c r="C16" s="181" t="s">
        <v>86</v>
      </c>
      <c r="D16" s="496" t="s">
        <v>10</v>
      </c>
      <c r="E16" s="497">
        <v>3000</v>
      </c>
      <c r="F16" s="182">
        <f t="shared" si="0"/>
        <v>5.3667262969588547</v>
      </c>
      <c r="G16" s="181">
        <v>559</v>
      </c>
      <c r="H16" s="180" t="s">
        <v>27</v>
      </c>
      <c r="I16" s="181" t="s">
        <v>796</v>
      </c>
      <c r="J16" s="181" t="s">
        <v>81</v>
      </c>
      <c r="K16" s="500" t="s">
        <v>785</v>
      </c>
      <c r="L16" s="181" t="s">
        <v>83</v>
      </c>
    </row>
    <row r="17" spans="1:12" ht="19.5" hidden="1" customHeight="1">
      <c r="A17" s="507">
        <v>46041</v>
      </c>
      <c r="B17" s="181" t="s">
        <v>798</v>
      </c>
      <c r="C17" s="181" t="s">
        <v>125</v>
      </c>
      <c r="D17" s="503" t="s">
        <v>10</v>
      </c>
      <c r="E17" s="497">
        <v>500000</v>
      </c>
      <c r="F17" s="182">
        <f t="shared" si="0"/>
        <v>894.45438282647581</v>
      </c>
      <c r="G17" s="181">
        <v>559</v>
      </c>
      <c r="H17" s="180" t="s">
        <v>32</v>
      </c>
      <c r="I17" s="181" t="s">
        <v>799</v>
      </c>
      <c r="J17" s="181" t="s">
        <v>81</v>
      </c>
      <c r="K17" s="500" t="s">
        <v>785</v>
      </c>
      <c r="L17" s="181" t="s">
        <v>83</v>
      </c>
    </row>
    <row r="18" spans="1:12" ht="19.5" hidden="1" customHeight="1">
      <c r="A18" s="507">
        <v>46041</v>
      </c>
      <c r="B18" s="181" t="s">
        <v>800</v>
      </c>
      <c r="C18" s="181" t="s">
        <v>80</v>
      </c>
      <c r="D18" s="496" t="s">
        <v>10</v>
      </c>
      <c r="E18" s="497">
        <v>5000</v>
      </c>
      <c r="F18" s="182">
        <f t="shared" si="0"/>
        <v>8.9445438282647594</v>
      </c>
      <c r="G18" s="181">
        <v>559</v>
      </c>
      <c r="H18" s="498" t="s">
        <v>9</v>
      </c>
      <c r="I18" s="181" t="s">
        <v>801</v>
      </c>
      <c r="J18" s="181" t="s">
        <v>81</v>
      </c>
      <c r="K18" s="500" t="s">
        <v>785</v>
      </c>
      <c r="L18" s="181" t="s">
        <v>83</v>
      </c>
    </row>
    <row r="19" spans="1:12" ht="19.5" hidden="1" customHeight="1">
      <c r="A19" s="507">
        <v>46041</v>
      </c>
      <c r="B19" s="181" t="s">
        <v>800</v>
      </c>
      <c r="C19" s="181" t="s">
        <v>80</v>
      </c>
      <c r="D19" s="496" t="s">
        <v>14</v>
      </c>
      <c r="E19" s="497">
        <v>10000</v>
      </c>
      <c r="F19" s="182">
        <f t="shared" si="0"/>
        <v>17.889087656529519</v>
      </c>
      <c r="G19" s="181">
        <v>559</v>
      </c>
      <c r="H19" s="180" t="s">
        <v>13</v>
      </c>
      <c r="I19" s="181" t="s">
        <v>801</v>
      </c>
      <c r="J19" s="181" t="s">
        <v>81</v>
      </c>
      <c r="K19" s="500" t="s">
        <v>785</v>
      </c>
      <c r="L19" s="181" t="s">
        <v>83</v>
      </c>
    </row>
    <row r="20" spans="1:12" ht="19.5" hidden="1" customHeight="1">
      <c r="A20" s="507">
        <v>46041</v>
      </c>
      <c r="B20" s="181" t="s">
        <v>800</v>
      </c>
      <c r="C20" s="181" t="s">
        <v>80</v>
      </c>
      <c r="D20" s="496" t="s">
        <v>84</v>
      </c>
      <c r="E20" s="497">
        <v>5000</v>
      </c>
      <c r="F20" s="182">
        <f t="shared" si="0"/>
        <v>8.9445438282647594</v>
      </c>
      <c r="G20" s="181">
        <v>559</v>
      </c>
      <c r="H20" s="205" t="s">
        <v>11</v>
      </c>
      <c r="I20" s="181" t="s">
        <v>801</v>
      </c>
      <c r="J20" s="181" t="s">
        <v>81</v>
      </c>
      <c r="K20" s="500" t="s">
        <v>1205</v>
      </c>
      <c r="L20" s="181" t="s">
        <v>83</v>
      </c>
    </row>
    <row r="21" spans="1:12" ht="19.5" hidden="1" customHeight="1">
      <c r="A21" s="507">
        <v>46041</v>
      </c>
      <c r="B21" s="181" t="s">
        <v>800</v>
      </c>
      <c r="C21" s="181" t="s">
        <v>80</v>
      </c>
      <c r="D21" s="496" t="s">
        <v>23</v>
      </c>
      <c r="E21" s="181">
        <v>5000</v>
      </c>
      <c r="F21" s="182">
        <f t="shared" si="0"/>
        <v>8.9445438282647594</v>
      </c>
      <c r="G21" s="181">
        <v>559</v>
      </c>
      <c r="H21" s="180" t="s">
        <v>22</v>
      </c>
      <c r="I21" s="181" t="s">
        <v>801</v>
      </c>
      <c r="J21" s="181" t="s">
        <v>81</v>
      </c>
      <c r="K21" s="500" t="s">
        <v>785</v>
      </c>
      <c r="L21" s="181" t="s">
        <v>83</v>
      </c>
    </row>
    <row r="22" spans="1:12" ht="19.5" hidden="1" customHeight="1">
      <c r="A22" s="495">
        <v>46041</v>
      </c>
      <c r="B22" s="181" t="s">
        <v>800</v>
      </c>
      <c r="C22" s="181" t="s">
        <v>80</v>
      </c>
      <c r="D22" s="496" t="s">
        <v>10</v>
      </c>
      <c r="E22" s="181">
        <v>5000</v>
      </c>
      <c r="F22" s="182">
        <f t="shared" si="0"/>
        <v>8.9445438282647594</v>
      </c>
      <c r="G22" s="181">
        <v>559</v>
      </c>
      <c r="H22" s="180" t="s">
        <v>27</v>
      </c>
      <c r="I22" s="181" t="s">
        <v>801</v>
      </c>
      <c r="J22" s="181" t="s">
        <v>81</v>
      </c>
      <c r="K22" s="500" t="s">
        <v>785</v>
      </c>
      <c r="L22" s="181" t="s">
        <v>83</v>
      </c>
    </row>
    <row r="23" spans="1:12" ht="19.5" hidden="1" customHeight="1">
      <c r="A23" s="495">
        <v>46041</v>
      </c>
      <c r="B23" s="505" t="s">
        <v>405</v>
      </c>
      <c r="C23" s="181" t="s">
        <v>86</v>
      </c>
      <c r="D23" s="496" t="s">
        <v>10</v>
      </c>
      <c r="E23" s="181">
        <v>3000</v>
      </c>
      <c r="F23" s="182">
        <f t="shared" si="0"/>
        <v>5.3667262969588547</v>
      </c>
      <c r="G23" s="181">
        <v>559</v>
      </c>
      <c r="H23" s="180" t="s">
        <v>27</v>
      </c>
      <c r="I23" s="181" t="s">
        <v>802</v>
      </c>
      <c r="J23" s="508" t="s">
        <v>81</v>
      </c>
      <c r="K23" s="500" t="s">
        <v>785</v>
      </c>
      <c r="L23" s="181" t="s">
        <v>83</v>
      </c>
    </row>
    <row r="24" spans="1:12" ht="19.5" hidden="1" customHeight="1">
      <c r="A24" s="495">
        <v>46041</v>
      </c>
      <c r="B24" s="505" t="s">
        <v>803</v>
      </c>
      <c r="C24" s="181" t="s">
        <v>86</v>
      </c>
      <c r="D24" s="496" t="s">
        <v>10</v>
      </c>
      <c r="E24" s="181">
        <v>5000</v>
      </c>
      <c r="F24" s="182">
        <f t="shared" si="0"/>
        <v>8.9445438282647594</v>
      </c>
      <c r="G24" s="181">
        <v>559</v>
      </c>
      <c r="H24" s="180" t="s">
        <v>27</v>
      </c>
      <c r="I24" s="181" t="s">
        <v>802</v>
      </c>
      <c r="J24" s="181" t="s">
        <v>81</v>
      </c>
      <c r="K24" s="500" t="s">
        <v>785</v>
      </c>
      <c r="L24" s="181" t="s">
        <v>83</v>
      </c>
    </row>
    <row r="25" spans="1:12" ht="19.5" hidden="1" customHeight="1">
      <c r="A25" s="495">
        <v>46041</v>
      </c>
      <c r="B25" s="505" t="s">
        <v>804</v>
      </c>
      <c r="C25" s="181" t="s">
        <v>86</v>
      </c>
      <c r="D25" s="496" t="s">
        <v>10</v>
      </c>
      <c r="E25" s="181">
        <v>5000</v>
      </c>
      <c r="F25" s="182">
        <f t="shared" si="0"/>
        <v>8.9445438282647594</v>
      </c>
      <c r="G25" s="181">
        <v>559</v>
      </c>
      <c r="H25" s="180" t="s">
        <v>27</v>
      </c>
      <c r="I25" s="181" t="s">
        <v>802</v>
      </c>
      <c r="J25" s="181" t="s">
        <v>81</v>
      </c>
      <c r="K25" s="500" t="s">
        <v>785</v>
      </c>
      <c r="L25" s="181" t="s">
        <v>83</v>
      </c>
    </row>
    <row r="26" spans="1:12" ht="19.5" hidden="1" customHeight="1">
      <c r="A26" s="495">
        <v>46041</v>
      </c>
      <c r="B26" s="505" t="s">
        <v>805</v>
      </c>
      <c r="C26" s="181" t="s">
        <v>236</v>
      </c>
      <c r="D26" s="496" t="s">
        <v>10</v>
      </c>
      <c r="E26" s="181">
        <v>400</v>
      </c>
      <c r="F26" s="182">
        <f t="shared" si="0"/>
        <v>0.7155635062611807</v>
      </c>
      <c r="G26" s="181">
        <v>559</v>
      </c>
      <c r="H26" s="180" t="s">
        <v>27</v>
      </c>
      <c r="I26" s="181" t="s">
        <v>806</v>
      </c>
      <c r="J26" s="181" t="s">
        <v>81</v>
      </c>
      <c r="K26" s="500" t="s">
        <v>785</v>
      </c>
      <c r="L26" s="181" t="s">
        <v>83</v>
      </c>
    </row>
    <row r="27" spans="1:12" ht="19.5" hidden="1" customHeight="1">
      <c r="A27" s="495">
        <v>46041</v>
      </c>
      <c r="B27" s="505" t="s">
        <v>807</v>
      </c>
      <c r="C27" s="181" t="s">
        <v>236</v>
      </c>
      <c r="D27" s="496" t="s">
        <v>10</v>
      </c>
      <c r="E27" s="181">
        <v>1700</v>
      </c>
      <c r="F27" s="182">
        <f t="shared" si="0"/>
        <v>3.0411449016100178</v>
      </c>
      <c r="G27" s="181">
        <v>559</v>
      </c>
      <c r="H27" s="180" t="s">
        <v>27</v>
      </c>
      <c r="I27" s="181" t="s">
        <v>806</v>
      </c>
      <c r="J27" s="181" t="s">
        <v>81</v>
      </c>
      <c r="K27" s="500" t="s">
        <v>785</v>
      </c>
      <c r="L27" s="181" t="s">
        <v>83</v>
      </c>
    </row>
    <row r="28" spans="1:12" ht="19.5" hidden="1" customHeight="1">
      <c r="A28" s="495">
        <v>46041</v>
      </c>
      <c r="B28" s="505" t="s">
        <v>808</v>
      </c>
      <c r="C28" s="181" t="s">
        <v>236</v>
      </c>
      <c r="D28" s="496" t="s">
        <v>10</v>
      </c>
      <c r="E28" s="181">
        <v>2310</v>
      </c>
      <c r="F28" s="182">
        <f t="shared" si="0"/>
        <v>4.1323792486583182</v>
      </c>
      <c r="G28" s="181">
        <v>559</v>
      </c>
      <c r="H28" s="180" t="s">
        <v>27</v>
      </c>
      <c r="I28" s="181" t="s">
        <v>806</v>
      </c>
      <c r="J28" s="181" t="s">
        <v>81</v>
      </c>
      <c r="K28" s="500" t="s">
        <v>785</v>
      </c>
      <c r="L28" s="181" t="s">
        <v>83</v>
      </c>
    </row>
    <row r="29" spans="1:12" ht="19.5" hidden="1" customHeight="1">
      <c r="A29" s="495">
        <v>46041</v>
      </c>
      <c r="B29" s="505" t="s">
        <v>809</v>
      </c>
      <c r="C29" s="181" t="s">
        <v>236</v>
      </c>
      <c r="D29" s="496" t="s">
        <v>10</v>
      </c>
      <c r="E29" s="181">
        <v>1500</v>
      </c>
      <c r="F29" s="182">
        <f t="shared" si="0"/>
        <v>2.6833631484794274</v>
      </c>
      <c r="G29" s="181">
        <v>559</v>
      </c>
      <c r="H29" s="180" t="s">
        <v>27</v>
      </c>
      <c r="I29" s="181" t="s">
        <v>806</v>
      </c>
      <c r="J29" s="181" t="s">
        <v>81</v>
      </c>
      <c r="K29" s="500" t="s">
        <v>785</v>
      </c>
      <c r="L29" s="181" t="s">
        <v>83</v>
      </c>
    </row>
    <row r="30" spans="1:12" ht="19.5" hidden="1" customHeight="1">
      <c r="A30" s="495">
        <v>46041</v>
      </c>
      <c r="B30" s="505" t="s">
        <v>810</v>
      </c>
      <c r="C30" s="181" t="s">
        <v>236</v>
      </c>
      <c r="D30" s="496" t="s">
        <v>10</v>
      </c>
      <c r="E30" s="181">
        <v>1750</v>
      </c>
      <c r="F30" s="182">
        <f t="shared" si="0"/>
        <v>3.1305903398926653</v>
      </c>
      <c r="G30" s="181">
        <v>559</v>
      </c>
      <c r="H30" s="180" t="s">
        <v>27</v>
      </c>
      <c r="I30" s="181" t="s">
        <v>806</v>
      </c>
      <c r="J30" s="181" t="s">
        <v>81</v>
      </c>
      <c r="K30" s="500" t="s">
        <v>785</v>
      </c>
      <c r="L30" s="181" t="s">
        <v>83</v>
      </c>
    </row>
    <row r="31" spans="1:12" ht="19.5" hidden="1" customHeight="1">
      <c r="A31" s="495">
        <v>46041</v>
      </c>
      <c r="B31" s="505" t="s">
        <v>811</v>
      </c>
      <c r="C31" s="181" t="s">
        <v>236</v>
      </c>
      <c r="D31" s="496" t="s">
        <v>10</v>
      </c>
      <c r="E31" s="181">
        <v>800</v>
      </c>
      <c r="F31" s="182">
        <f t="shared" si="0"/>
        <v>1.4311270125223614</v>
      </c>
      <c r="G31" s="181">
        <v>559</v>
      </c>
      <c r="H31" s="180" t="s">
        <v>27</v>
      </c>
      <c r="I31" s="181" t="s">
        <v>806</v>
      </c>
      <c r="J31" s="181" t="s">
        <v>81</v>
      </c>
      <c r="K31" s="500" t="s">
        <v>785</v>
      </c>
      <c r="L31" s="181" t="s">
        <v>83</v>
      </c>
    </row>
    <row r="32" spans="1:12" ht="19.5" hidden="1" customHeight="1">
      <c r="A32" s="495">
        <v>46041</v>
      </c>
      <c r="B32" s="505" t="s">
        <v>812</v>
      </c>
      <c r="C32" s="181" t="s">
        <v>236</v>
      </c>
      <c r="D32" s="496" t="s">
        <v>10</v>
      </c>
      <c r="E32" s="181">
        <v>800</v>
      </c>
      <c r="F32" s="182">
        <f t="shared" si="0"/>
        <v>1.4311270125223614</v>
      </c>
      <c r="G32" s="181">
        <v>559</v>
      </c>
      <c r="H32" s="180" t="s">
        <v>27</v>
      </c>
      <c r="I32" s="181" t="s">
        <v>806</v>
      </c>
      <c r="J32" s="181" t="s">
        <v>81</v>
      </c>
      <c r="K32" s="500" t="s">
        <v>785</v>
      </c>
      <c r="L32" s="181" t="s">
        <v>83</v>
      </c>
    </row>
    <row r="33" spans="1:12" ht="19.5" hidden="1" customHeight="1">
      <c r="A33" s="495">
        <v>46041</v>
      </c>
      <c r="B33" s="505" t="s">
        <v>813</v>
      </c>
      <c r="C33" s="181" t="s">
        <v>236</v>
      </c>
      <c r="D33" s="496" t="s">
        <v>10</v>
      </c>
      <c r="E33" s="181">
        <v>150</v>
      </c>
      <c r="F33" s="182">
        <f t="shared" si="0"/>
        <v>0.26833631484794274</v>
      </c>
      <c r="G33" s="181">
        <v>559</v>
      </c>
      <c r="H33" s="180" t="s">
        <v>27</v>
      </c>
      <c r="I33" s="181" t="s">
        <v>806</v>
      </c>
      <c r="J33" s="181" t="s">
        <v>81</v>
      </c>
      <c r="K33" s="500" t="s">
        <v>785</v>
      </c>
      <c r="L33" s="181" t="s">
        <v>83</v>
      </c>
    </row>
    <row r="34" spans="1:12" ht="18" hidden="1" customHeight="1">
      <c r="A34" s="495">
        <v>46041</v>
      </c>
      <c r="B34" s="505" t="s">
        <v>814</v>
      </c>
      <c r="C34" s="181" t="s">
        <v>236</v>
      </c>
      <c r="D34" s="496" t="s">
        <v>10</v>
      </c>
      <c r="E34" s="181">
        <v>1100</v>
      </c>
      <c r="F34" s="182">
        <f t="shared" si="0"/>
        <v>1.9677996422182469</v>
      </c>
      <c r="G34" s="181">
        <v>559</v>
      </c>
      <c r="H34" s="180" t="s">
        <v>27</v>
      </c>
      <c r="I34" s="181" t="s">
        <v>806</v>
      </c>
      <c r="J34" s="181" t="s">
        <v>81</v>
      </c>
      <c r="K34" s="500" t="s">
        <v>785</v>
      </c>
      <c r="L34" s="181" t="s">
        <v>83</v>
      </c>
    </row>
    <row r="35" spans="1:12" hidden="1">
      <c r="A35" s="495">
        <v>46041</v>
      </c>
      <c r="B35" s="505" t="s">
        <v>815</v>
      </c>
      <c r="C35" s="181" t="s">
        <v>236</v>
      </c>
      <c r="D35" s="496" t="s">
        <v>10</v>
      </c>
      <c r="E35" s="181">
        <v>3000</v>
      </c>
      <c r="F35" s="182">
        <f t="shared" si="0"/>
        <v>5.3667262969588547</v>
      </c>
      <c r="G35" s="181">
        <v>559</v>
      </c>
      <c r="H35" s="180" t="s">
        <v>27</v>
      </c>
      <c r="I35" s="181" t="s">
        <v>806</v>
      </c>
      <c r="J35" s="181" t="s">
        <v>81</v>
      </c>
      <c r="K35" s="500" t="s">
        <v>785</v>
      </c>
      <c r="L35" s="181" t="s">
        <v>83</v>
      </c>
    </row>
    <row r="36" spans="1:12" hidden="1">
      <c r="A36" s="495">
        <v>46041</v>
      </c>
      <c r="B36" s="505" t="s">
        <v>816</v>
      </c>
      <c r="C36" s="181" t="s">
        <v>236</v>
      </c>
      <c r="D36" s="496" t="s">
        <v>10</v>
      </c>
      <c r="E36" s="181">
        <v>1500</v>
      </c>
      <c r="F36" s="182">
        <f t="shared" si="0"/>
        <v>2.6833631484794274</v>
      </c>
      <c r="G36" s="181">
        <v>559</v>
      </c>
      <c r="H36" s="180" t="s">
        <v>27</v>
      </c>
      <c r="I36" s="181" t="s">
        <v>806</v>
      </c>
      <c r="J36" s="181" t="s">
        <v>81</v>
      </c>
      <c r="K36" s="500" t="s">
        <v>785</v>
      </c>
      <c r="L36" s="181" t="s">
        <v>83</v>
      </c>
    </row>
    <row r="37" spans="1:12" hidden="1">
      <c r="A37" s="495">
        <v>46041</v>
      </c>
      <c r="B37" s="505" t="s">
        <v>817</v>
      </c>
      <c r="C37" s="181" t="s">
        <v>236</v>
      </c>
      <c r="D37" s="496" t="s">
        <v>10</v>
      </c>
      <c r="E37" s="181">
        <v>1500</v>
      </c>
      <c r="F37" s="182">
        <f t="shared" si="0"/>
        <v>2.6833631484794274</v>
      </c>
      <c r="G37" s="181">
        <v>559</v>
      </c>
      <c r="H37" s="180" t="s">
        <v>27</v>
      </c>
      <c r="I37" s="181" t="s">
        <v>806</v>
      </c>
      <c r="J37" s="181" t="s">
        <v>81</v>
      </c>
      <c r="K37" s="500" t="s">
        <v>785</v>
      </c>
      <c r="L37" s="181" t="s">
        <v>83</v>
      </c>
    </row>
    <row r="38" spans="1:12" hidden="1">
      <c r="A38" s="495">
        <v>46041</v>
      </c>
      <c r="B38" s="505" t="s">
        <v>818</v>
      </c>
      <c r="C38" s="181" t="s">
        <v>236</v>
      </c>
      <c r="D38" s="496" t="s">
        <v>10</v>
      </c>
      <c r="E38" s="181">
        <v>400</v>
      </c>
      <c r="F38" s="182">
        <f t="shared" si="0"/>
        <v>0.7155635062611807</v>
      </c>
      <c r="G38" s="181">
        <v>559</v>
      </c>
      <c r="H38" s="180" t="s">
        <v>27</v>
      </c>
      <c r="I38" s="181" t="s">
        <v>806</v>
      </c>
      <c r="J38" s="181" t="s">
        <v>81</v>
      </c>
      <c r="K38" s="500" t="s">
        <v>785</v>
      </c>
      <c r="L38" s="181" t="s">
        <v>83</v>
      </c>
    </row>
    <row r="39" spans="1:12" hidden="1">
      <c r="A39" s="495">
        <v>46041</v>
      </c>
      <c r="B39" s="505" t="s">
        <v>819</v>
      </c>
      <c r="C39" s="181" t="s">
        <v>236</v>
      </c>
      <c r="D39" s="496" t="s">
        <v>10</v>
      </c>
      <c r="E39" s="181">
        <v>4500</v>
      </c>
      <c r="F39" s="182">
        <f t="shared" si="0"/>
        <v>8.0500894454382834</v>
      </c>
      <c r="G39" s="181">
        <v>559</v>
      </c>
      <c r="H39" s="180" t="s">
        <v>27</v>
      </c>
      <c r="I39" s="181" t="s">
        <v>806</v>
      </c>
      <c r="J39" s="181" t="s">
        <v>81</v>
      </c>
      <c r="K39" s="500" t="s">
        <v>785</v>
      </c>
      <c r="L39" s="181" t="s">
        <v>83</v>
      </c>
    </row>
    <row r="40" spans="1:12" hidden="1">
      <c r="A40" s="495">
        <v>46041</v>
      </c>
      <c r="B40" s="505" t="s">
        <v>820</v>
      </c>
      <c r="C40" s="181" t="s">
        <v>236</v>
      </c>
      <c r="D40" s="496" t="s">
        <v>10</v>
      </c>
      <c r="E40" s="181">
        <v>800</v>
      </c>
      <c r="F40" s="182">
        <f t="shared" si="0"/>
        <v>1.4311270125223614</v>
      </c>
      <c r="G40" s="181">
        <v>559</v>
      </c>
      <c r="H40" s="180" t="s">
        <v>27</v>
      </c>
      <c r="I40" s="181" t="s">
        <v>806</v>
      </c>
      <c r="J40" s="181" t="s">
        <v>81</v>
      </c>
      <c r="K40" s="500" t="s">
        <v>785</v>
      </c>
      <c r="L40" s="181" t="s">
        <v>83</v>
      </c>
    </row>
    <row r="41" spans="1:12" hidden="1">
      <c r="A41" s="495">
        <v>46041</v>
      </c>
      <c r="B41" s="505" t="s">
        <v>821</v>
      </c>
      <c r="C41" s="181" t="s">
        <v>236</v>
      </c>
      <c r="D41" s="496" t="s">
        <v>10</v>
      </c>
      <c r="E41" s="181">
        <v>500</v>
      </c>
      <c r="F41" s="182">
        <f t="shared" si="0"/>
        <v>0.89445438282647582</v>
      </c>
      <c r="G41" s="181">
        <v>559</v>
      </c>
      <c r="H41" s="180" t="s">
        <v>27</v>
      </c>
      <c r="I41" s="181" t="s">
        <v>806</v>
      </c>
      <c r="J41" s="181" t="s">
        <v>81</v>
      </c>
      <c r="K41" s="500" t="s">
        <v>785</v>
      </c>
      <c r="L41" s="181" t="s">
        <v>83</v>
      </c>
    </row>
    <row r="42" spans="1:12" hidden="1">
      <c r="A42" s="495">
        <v>46041</v>
      </c>
      <c r="B42" s="505" t="s">
        <v>822</v>
      </c>
      <c r="C42" s="181" t="s">
        <v>236</v>
      </c>
      <c r="D42" s="496" t="s">
        <v>10</v>
      </c>
      <c r="E42" s="181">
        <v>1000</v>
      </c>
      <c r="F42" s="182">
        <f t="shared" si="0"/>
        <v>1.7889087656529516</v>
      </c>
      <c r="G42" s="181">
        <v>559</v>
      </c>
      <c r="H42" s="180" t="s">
        <v>27</v>
      </c>
      <c r="I42" s="181" t="s">
        <v>806</v>
      </c>
      <c r="J42" s="181" t="s">
        <v>81</v>
      </c>
      <c r="K42" s="500" t="s">
        <v>785</v>
      </c>
      <c r="L42" s="181" t="s">
        <v>83</v>
      </c>
    </row>
    <row r="43" spans="1:12" hidden="1">
      <c r="A43" s="495">
        <v>46041</v>
      </c>
      <c r="B43" s="505" t="s">
        <v>821</v>
      </c>
      <c r="C43" s="181" t="s">
        <v>236</v>
      </c>
      <c r="D43" s="496" t="s">
        <v>10</v>
      </c>
      <c r="E43" s="181">
        <v>500</v>
      </c>
      <c r="F43" s="182">
        <f t="shared" si="0"/>
        <v>0.89445438282647582</v>
      </c>
      <c r="G43" s="181">
        <v>559</v>
      </c>
      <c r="H43" s="180" t="s">
        <v>27</v>
      </c>
      <c r="I43" s="181" t="s">
        <v>806</v>
      </c>
      <c r="J43" s="181" t="s">
        <v>81</v>
      </c>
      <c r="K43" s="500" t="s">
        <v>785</v>
      </c>
      <c r="L43" s="181" t="s">
        <v>83</v>
      </c>
    </row>
    <row r="44" spans="1:12" hidden="1">
      <c r="A44" s="495">
        <v>46041</v>
      </c>
      <c r="B44" s="505" t="s">
        <v>823</v>
      </c>
      <c r="C44" s="181" t="s">
        <v>236</v>
      </c>
      <c r="D44" s="496" t="s">
        <v>10</v>
      </c>
      <c r="E44" s="181">
        <v>2600</v>
      </c>
      <c r="F44" s="182">
        <f t="shared" si="0"/>
        <v>4.6511627906976747</v>
      </c>
      <c r="G44" s="181">
        <v>559</v>
      </c>
      <c r="H44" s="180" t="s">
        <v>27</v>
      </c>
      <c r="I44" s="181" t="s">
        <v>806</v>
      </c>
      <c r="J44" s="181" t="s">
        <v>81</v>
      </c>
      <c r="K44" s="500" t="s">
        <v>785</v>
      </c>
      <c r="L44" s="181" t="s">
        <v>83</v>
      </c>
    </row>
    <row r="45" spans="1:12" hidden="1">
      <c r="A45" s="495">
        <v>46041</v>
      </c>
      <c r="B45" s="505" t="s">
        <v>824</v>
      </c>
      <c r="C45" s="181" t="s">
        <v>236</v>
      </c>
      <c r="D45" s="496" t="s">
        <v>10</v>
      </c>
      <c r="E45" s="181">
        <v>900</v>
      </c>
      <c r="F45" s="182">
        <f t="shared" si="0"/>
        <v>1.6100178890876566</v>
      </c>
      <c r="G45" s="181">
        <v>559</v>
      </c>
      <c r="H45" s="180" t="s">
        <v>27</v>
      </c>
      <c r="I45" s="181" t="s">
        <v>806</v>
      </c>
      <c r="J45" s="181" t="s">
        <v>81</v>
      </c>
      <c r="K45" s="500" t="s">
        <v>785</v>
      </c>
      <c r="L45" s="181" t="s">
        <v>83</v>
      </c>
    </row>
    <row r="46" spans="1:12" hidden="1">
      <c r="A46" s="495">
        <v>46041</v>
      </c>
      <c r="B46" s="505" t="s">
        <v>825</v>
      </c>
      <c r="C46" s="181" t="s">
        <v>236</v>
      </c>
      <c r="D46" s="496" t="s">
        <v>10</v>
      </c>
      <c r="E46" s="181">
        <v>1000</v>
      </c>
      <c r="F46" s="182">
        <f t="shared" si="0"/>
        <v>1.7889087656529516</v>
      </c>
      <c r="G46" s="181">
        <v>559</v>
      </c>
      <c r="H46" s="180" t="s">
        <v>27</v>
      </c>
      <c r="I46" s="181" t="s">
        <v>806</v>
      </c>
      <c r="J46" s="181" t="s">
        <v>81</v>
      </c>
      <c r="K46" s="500" t="s">
        <v>785</v>
      </c>
      <c r="L46" s="181" t="s">
        <v>83</v>
      </c>
    </row>
    <row r="47" spans="1:12" hidden="1">
      <c r="A47" s="495">
        <v>46041</v>
      </c>
      <c r="B47" s="505" t="s">
        <v>824</v>
      </c>
      <c r="C47" s="181" t="s">
        <v>236</v>
      </c>
      <c r="D47" s="496" t="s">
        <v>10</v>
      </c>
      <c r="E47" s="181">
        <v>650</v>
      </c>
      <c r="F47" s="182">
        <f t="shared" si="0"/>
        <v>1.1627906976744187</v>
      </c>
      <c r="G47" s="181">
        <v>559</v>
      </c>
      <c r="H47" s="180" t="s">
        <v>27</v>
      </c>
      <c r="I47" s="181" t="s">
        <v>806</v>
      </c>
      <c r="J47" s="181" t="s">
        <v>81</v>
      </c>
      <c r="K47" s="500" t="s">
        <v>785</v>
      </c>
      <c r="L47" s="181" t="s">
        <v>83</v>
      </c>
    </row>
    <row r="48" spans="1:12" hidden="1">
      <c r="A48" s="495">
        <v>46041</v>
      </c>
      <c r="B48" s="505" t="s">
        <v>826</v>
      </c>
      <c r="C48" s="181" t="s">
        <v>236</v>
      </c>
      <c r="D48" s="496" t="s">
        <v>10</v>
      </c>
      <c r="E48" s="181">
        <v>1100</v>
      </c>
      <c r="F48" s="182">
        <f t="shared" si="0"/>
        <v>1.9677996422182469</v>
      </c>
      <c r="G48" s="181">
        <v>559</v>
      </c>
      <c r="H48" s="180" t="s">
        <v>27</v>
      </c>
      <c r="I48" s="181" t="s">
        <v>806</v>
      </c>
      <c r="J48" s="181" t="s">
        <v>81</v>
      </c>
      <c r="K48" s="500" t="s">
        <v>785</v>
      </c>
      <c r="L48" s="181" t="s">
        <v>83</v>
      </c>
    </row>
    <row r="49" spans="1:12" hidden="1">
      <c r="A49" s="495">
        <v>46041</v>
      </c>
      <c r="B49" s="505" t="s">
        <v>827</v>
      </c>
      <c r="C49" s="181" t="s">
        <v>86</v>
      </c>
      <c r="D49" s="496" t="s">
        <v>10</v>
      </c>
      <c r="E49" s="181">
        <v>1000</v>
      </c>
      <c r="F49" s="182">
        <f t="shared" si="0"/>
        <v>1.7889087656529516</v>
      </c>
      <c r="G49" s="181">
        <v>559</v>
      </c>
      <c r="H49" s="180" t="s">
        <v>27</v>
      </c>
      <c r="I49" s="181" t="s">
        <v>828</v>
      </c>
      <c r="J49" s="181" t="s">
        <v>81</v>
      </c>
      <c r="K49" s="500" t="s">
        <v>785</v>
      </c>
      <c r="L49" s="181" t="s">
        <v>83</v>
      </c>
    </row>
    <row r="50" spans="1:12" hidden="1">
      <c r="A50" s="507">
        <v>46041</v>
      </c>
      <c r="B50" s="505" t="s">
        <v>829</v>
      </c>
      <c r="C50" s="181" t="s">
        <v>86</v>
      </c>
      <c r="D50" s="496" t="s">
        <v>10</v>
      </c>
      <c r="E50" s="181">
        <v>1000</v>
      </c>
      <c r="F50" s="182">
        <f t="shared" si="0"/>
        <v>1.7889087656529516</v>
      </c>
      <c r="G50" s="181">
        <v>559</v>
      </c>
      <c r="H50" s="180" t="s">
        <v>27</v>
      </c>
      <c r="I50" s="181" t="s">
        <v>828</v>
      </c>
      <c r="J50" s="181" t="s">
        <v>81</v>
      </c>
      <c r="K50" s="500" t="s">
        <v>785</v>
      </c>
      <c r="L50" s="181" t="s">
        <v>83</v>
      </c>
    </row>
    <row r="51" spans="1:12" hidden="1">
      <c r="A51" s="507">
        <v>46041</v>
      </c>
      <c r="B51" s="181" t="s">
        <v>800</v>
      </c>
      <c r="C51" s="181" t="s">
        <v>80</v>
      </c>
      <c r="D51" s="496" t="s">
        <v>26</v>
      </c>
      <c r="E51" s="181">
        <v>5000</v>
      </c>
      <c r="F51" s="182">
        <f t="shared" si="0"/>
        <v>8.9445438282647594</v>
      </c>
      <c r="G51" s="181">
        <v>559</v>
      </c>
      <c r="H51" s="180" t="s">
        <v>25</v>
      </c>
      <c r="I51" s="181" t="s">
        <v>801</v>
      </c>
      <c r="J51" s="181" t="s">
        <v>81</v>
      </c>
      <c r="K51" s="500" t="s">
        <v>785</v>
      </c>
      <c r="L51" s="181" t="s">
        <v>83</v>
      </c>
    </row>
    <row r="52" spans="1:12" hidden="1">
      <c r="A52" s="507">
        <v>46041</v>
      </c>
      <c r="B52" s="181" t="s">
        <v>800</v>
      </c>
      <c r="C52" s="181" t="s">
        <v>80</v>
      </c>
      <c r="D52" s="181" t="s">
        <v>84</v>
      </c>
      <c r="E52" s="181">
        <v>5000</v>
      </c>
      <c r="F52" s="182">
        <f t="shared" si="0"/>
        <v>8.9445438282647594</v>
      </c>
      <c r="G52" s="181">
        <v>559</v>
      </c>
      <c r="H52" s="180" t="s">
        <v>20</v>
      </c>
      <c r="I52" s="181" t="s">
        <v>801</v>
      </c>
      <c r="J52" s="181" t="s">
        <v>81</v>
      </c>
      <c r="K52" s="500" t="s">
        <v>1205</v>
      </c>
      <c r="L52" s="181" t="s">
        <v>83</v>
      </c>
    </row>
    <row r="53" spans="1:12" hidden="1">
      <c r="A53" s="507">
        <v>46041</v>
      </c>
      <c r="B53" s="181" t="s">
        <v>800</v>
      </c>
      <c r="C53" s="181" t="s">
        <v>80</v>
      </c>
      <c r="D53" s="496" t="s">
        <v>84</v>
      </c>
      <c r="E53" s="181">
        <v>5000</v>
      </c>
      <c r="F53" s="182">
        <f t="shared" si="0"/>
        <v>8.9445438282647594</v>
      </c>
      <c r="G53" s="181">
        <v>559</v>
      </c>
      <c r="H53" s="205" t="s">
        <v>18</v>
      </c>
      <c r="I53" s="181" t="s">
        <v>801</v>
      </c>
      <c r="J53" s="181" t="s">
        <v>81</v>
      </c>
      <c r="K53" s="500" t="s">
        <v>1205</v>
      </c>
      <c r="L53" s="181" t="s">
        <v>83</v>
      </c>
    </row>
    <row r="54" spans="1:12" hidden="1">
      <c r="A54" s="495">
        <v>46049</v>
      </c>
      <c r="B54" s="181" t="s">
        <v>800</v>
      </c>
      <c r="C54" s="181" t="s">
        <v>80</v>
      </c>
      <c r="D54" s="496" t="s">
        <v>84</v>
      </c>
      <c r="E54" s="181">
        <v>5000</v>
      </c>
      <c r="F54" s="182">
        <f t="shared" si="0"/>
        <v>8.9445438282647594</v>
      </c>
      <c r="G54" s="181">
        <v>559</v>
      </c>
      <c r="H54" s="180" t="s">
        <v>16</v>
      </c>
      <c r="I54" s="181" t="s">
        <v>801</v>
      </c>
      <c r="J54" s="181" t="s">
        <v>81</v>
      </c>
      <c r="K54" s="500" t="s">
        <v>1205</v>
      </c>
      <c r="L54" s="181" t="s">
        <v>83</v>
      </c>
    </row>
    <row r="55" spans="1:12" hidden="1">
      <c r="A55" s="495">
        <v>46049</v>
      </c>
      <c r="B55" s="181" t="s">
        <v>830</v>
      </c>
      <c r="C55" s="509" t="s">
        <v>80</v>
      </c>
      <c r="D55" s="496" t="s">
        <v>10</v>
      </c>
      <c r="E55" s="181">
        <v>5000</v>
      </c>
      <c r="F55" s="182">
        <f t="shared" si="0"/>
        <v>8.9445438282647594</v>
      </c>
      <c r="G55" s="181">
        <v>559</v>
      </c>
      <c r="H55" s="498" t="s">
        <v>9</v>
      </c>
      <c r="I55" s="181" t="s">
        <v>831</v>
      </c>
      <c r="J55" s="181" t="s">
        <v>81</v>
      </c>
      <c r="K55" s="500" t="s">
        <v>785</v>
      </c>
      <c r="L55" s="181" t="s">
        <v>83</v>
      </c>
    </row>
    <row r="56" spans="1:12" hidden="1">
      <c r="A56" s="495">
        <v>46049</v>
      </c>
      <c r="B56" s="181" t="s">
        <v>830</v>
      </c>
      <c r="C56" s="509" t="s">
        <v>80</v>
      </c>
      <c r="D56" s="496" t="s">
        <v>14</v>
      </c>
      <c r="E56" s="181">
        <v>5000</v>
      </c>
      <c r="F56" s="182">
        <f t="shared" si="0"/>
        <v>8.9445438282647594</v>
      </c>
      <c r="G56" s="181">
        <v>559</v>
      </c>
      <c r="H56" s="180" t="s">
        <v>13</v>
      </c>
      <c r="I56" s="181" t="s">
        <v>831</v>
      </c>
      <c r="J56" s="508" t="s">
        <v>81</v>
      </c>
      <c r="K56" s="500" t="s">
        <v>786</v>
      </c>
      <c r="L56" s="181" t="s">
        <v>83</v>
      </c>
    </row>
    <row r="57" spans="1:12" hidden="1">
      <c r="A57" s="495">
        <v>46049</v>
      </c>
      <c r="B57" s="181" t="s">
        <v>830</v>
      </c>
      <c r="C57" s="509" t="s">
        <v>80</v>
      </c>
      <c r="D57" s="496" t="s">
        <v>84</v>
      </c>
      <c r="E57" s="181">
        <v>5000</v>
      </c>
      <c r="F57" s="182">
        <f t="shared" si="0"/>
        <v>8.9445438282647594</v>
      </c>
      <c r="G57" s="181">
        <v>559</v>
      </c>
      <c r="H57" s="205" t="s">
        <v>11</v>
      </c>
      <c r="I57" s="181" t="s">
        <v>831</v>
      </c>
      <c r="J57" s="181" t="s">
        <v>81</v>
      </c>
      <c r="K57" s="500" t="s">
        <v>1205</v>
      </c>
      <c r="L57" s="181" t="s">
        <v>83</v>
      </c>
    </row>
    <row r="58" spans="1:12" hidden="1">
      <c r="A58" s="495">
        <v>46049</v>
      </c>
      <c r="B58" s="181" t="s">
        <v>830</v>
      </c>
      <c r="C58" s="509" t="s">
        <v>80</v>
      </c>
      <c r="D58" s="496" t="s">
        <v>23</v>
      </c>
      <c r="E58" s="181">
        <v>5000</v>
      </c>
      <c r="F58" s="182">
        <f t="shared" si="0"/>
        <v>8.9445438282647594</v>
      </c>
      <c r="G58" s="181">
        <v>559</v>
      </c>
      <c r="H58" s="180" t="s">
        <v>22</v>
      </c>
      <c r="I58" s="181" t="s">
        <v>831</v>
      </c>
      <c r="J58" s="181" t="s">
        <v>81</v>
      </c>
      <c r="K58" s="500" t="s">
        <v>785</v>
      </c>
      <c r="L58" s="181" t="s">
        <v>83</v>
      </c>
    </row>
    <row r="59" spans="1:12" hidden="1">
      <c r="A59" s="495">
        <v>46049</v>
      </c>
      <c r="B59" s="181" t="s">
        <v>830</v>
      </c>
      <c r="C59" s="509" t="s">
        <v>80</v>
      </c>
      <c r="D59" s="496" t="s">
        <v>10</v>
      </c>
      <c r="E59" s="181">
        <v>5000</v>
      </c>
      <c r="F59" s="182">
        <f t="shared" si="0"/>
        <v>8.9445438282647594</v>
      </c>
      <c r="G59" s="181">
        <v>559</v>
      </c>
      <c r="H59" s="180" t="s">
        <v>27</v>
      </c>
      <c r="I59" s="181" t="s">
        <v>831</v>
      </c>
      <c r="J59" s="508" t="s">
        <v>81</v>
      </c>
      <c r="K59" s="500" t="s">
        <v>785</v>
      </c>
      <c r="L59" s="181" t="s">
        <v>83</v>
      </c>
    </row>
    <row r="60" spans="1:12" hidden="1">
      <c r="A60" s="495">
        <v>46049</v>
      </c>
      <c r="B60" s="505" t="s">
        <v>827</v>
      </c>
      <c r="C60" s="181" t="s">
        <v>86</v>
      </c>
      <c r="D60" s="496" t="s">
        <v>10</v>
      </c>
      <c r="E60" s="181">
        <v>1000</v>
      </c>
      <c r="F60" s="182">
        <f t="shared" si="0"/>
        <v>1.7889087656529516</v>
      </c>
      <c r="G60" s="181">
        <v>559</v>
      </c>
      <c r="H60" s="180" t="s">
        <v>27</v>
      </c>
      <c r="I60" s="181" t="s">
        <v>832</v>
      </c>
      <c r="J60" s="181" t="s">
        <v>81</v>
      </c>
      <c r="K60" s="500" t="s">
        <v>785</v>
      </c>
      <c r="L60" s="181" t="s">
        <v>83</v>
      </c>
    </row>
    <row r="61" spans="1:12" hidden="1">
      <c r="A61" s="495">
        <v>46049</v>
      </c>
      <c r="B61" s="505" t="s">
        <v>829</v>
      </c>
      <c r="C61" s="181" t="s">
        <v>86</v>
      </c>
      <c r="D61" s="496" t="s">
        <v>10</v>
      </c>
      <c r="E61" s="181">
        <v>1000</v>
      </c>
      <c r="F61" s="182">
        <f t="shared" si="0"/>
        <v>1.7889087656529516</v>
      </c>
      <c r="G61" s="181">
        <v>559</v>
      </c>
      <c r="H61" s="180" t="s">
        <v>27</v>
      </c>
      <c r="I61" s="181" t="s">
        <v>832</v>
      </c>
      <c r="J61" s="181" t="s">
        <v>81</v>
      </c>
      <c r="K61" s="500" t="s">
        <v>785</v>
      </c>
      <c r="L61" s="181" t="s">
        <v>83</v>
      </c>
    </row>
    <row r="62" spans="1:12" hidden="1">
      <c r="A62" s="495">
        <v>46049</v>
      </c>
      <c r="B62" s="181" t="s">
        <v>830</v>
      </c>
      <c r="C62" s="509" t="s">
        <v>80</v>
      </c>
      <c r="D62" s="496" t="s">
        <v>26</v>
      </c>
      <c r="E62" s="181">
        <v>5000</v>
      </c>
      <c r="F62" s="182">
        <f t="shared" si="0"/>
        <v>8.9445438282647594</v>
      </c>
      <c r="G62" s="181">
        <v>559</v>
      </c>
      <c r="H62" s="180" t="s">
        <v>25</v>
      </c>
      <c r="I62" s="181" t="s">
        <v>831</v>
      </c>
      <c r="J62" s="181" t="s">
        <v>81</v>
      </c>
      <c r="K62" s="500" t="s">
        <v>786</v>
      </c>
      <c r="L62" s="181" t="s">
        <v>83</v>
      </c>
    </row>
    <row r="63" spans="1:12" hidden="1">
      <c r="A63" s="495">
        <v>46049</v>
      </c>
      <c r="B63" s="181" t="s">
        <v>830</v>
      </c>
      <c r="C63" s="509" t="s">
        <v>80</v>
      </c>
      <c r="D63" s="181" t="s">
        <v>84</v>
      </c>
      <c r="E63" s="181">
        <v>5000</v>
      </c>
      <c r="F63" s="182">
        <f t="shared" si="0"/>
        <v>8.9445438282647594</v>
      </c>
      <c r="G63" s="181">
        <v>559</v>
      </c>
      <c r="H63" s="180" t="s">
        <v>20</v>
      </c>
      <c r="I63" s="181" t="s">
        <v>831</v>
      </c>
      <c r="J63" s="181" t="s">
        <v>81</v>
      </c>
      <c r="K63" s="500" t="s">
        <v>1205</v>
      </c>
      <c r="L63" s="181" t="s">
        <v>83</v>
      </c>
    </row>
    <row r="64" spans="1:12" hidden="1">
      <c r="A64" s="495">
        <v>46049</v>
      </c>
      <c r="B64" s="181" t="s">
        <v>830</v>
      </c>
      <c r="C64" s="509" t="s">
        <v>80</v>
      </c>
      <c r="D64" s="496" t="s">
        <v>84</v>
      </c>
      <c r="E64" s="181">
        <v>5000</v>
      </c>
      <c r="F64" s="182">
        <f t="shared" si="0"/>
        <v>8.9445438282647594</v>
      </c>
      <c r="G64" s="181">
        <v>559</v>
      </c>
      <c r="H64" s="205" t="s">
        <v>18</v>
      </c>
      <c r="I64" s="181" t="s">
        <v>831</v>
      </c>
      <c r="J64" s="181" t="s">
        <v>81</v>
      </c>
      <c r="K64" s="500" t="s">
        <v>1205</v>
      </c>
      <c r="L64" s="181" t="s">
        <v>83</v>
      </c>
    </row>
    <row r="65" spans="1:12" hidden="1">
      <c r="A65" s="495">
        <v>46052</v>
      </c>
      <c r="B65" s="181" t="s">
        <v>830</v>
      </c>
      <c r="C65" s="509" t="s">
        <v>80</v>
      </c>
      <c r="D65" s="496" t="s">
        <v>84</v>
      </c>
      <c r="E65" s="181">
        <v>5000</v>
      </c>
      <c r="F65" s="182">
        <f t="shared" si="0"/>
        <v>8.9445438282647594</v>
      </c>
      <c r="G65" s="181">
        <v>559</v>
      </c>
      <c r="H65" s="180" t="s">
        <v>16</v>
      </c>
      <c r="I65" s="181" t="s">
        <v>831</v>
      </c>
      <c r="J65" s="181" t="s">
        <v>81</v>
      </c>
      <c r="K65" s="500" t="s">
        <v>1205</v>
      </c>
      <c r="L65" s="181" t="s">
        <v>83</v>
      </c>
    </row>
    <row r="66" spans="1:12" hidden="1">
      <c r="A66" s="495">
        <v>46052</v>
      </c>
      <c r="B66" s="181" t="s">
        <v>793</v>
      </c>
      <c r="C66" s="181" t="s">
        <v>86</v>
      </c>
      <c r="D66" s="496" t="s">
        <v>10</v>
      </c>
      <c r="E66" s="181">
        <v>5000</v>
      </c>
      <c r="F66" s="182">
        <f t="shared" ref="F66:F129" si="1">+E66/G66</f>
        <v>8.9445438282647594</v>
      </c>
      <c r="G66" s="181">
        <v>559</v>
      </c>
      <c r="H66" s="498" t="s">
        <v>9</v>
      </c>
      <c r="I66" s="181" t="s">
        <v>833</v>
      </c>
      <c r="J66" s="181" t="s">
        <v>81</v>
      </c>
      <c r="K66" s="500" t="s">
        <v>785</v>
      </c>
      <c r="L66" s="181" t="s">
        <v>83</v>
      </c>
    </row>
    <row r="67" spans="1:12" hidden="1">
      <c r="A67" s="495">
        <v>46052</v>
      </c>
      <c r="B67" s="181" t="s">
        <v>795</v>
      </c>
      <c r="C67" s="181" t="s">
        <v>86</v>
      </c>
      <c r="D67" s="496" t="s">
        <v>10</v>
      </c>
      <c r="E67" s="181">
        <v>5000</v>
      </c>
      <c r="F67" s="182">
        <f t="shared" si="1"/>
        <v>8.9445438282647594</v>
      </c>
      <c r="G67" s="181">
        <v>559</v>
      </c>
      <c r="H67" s="498" t="s">
        <v>9</v>
      </c>
      <c r="I67" s="181" t="s">
        <v>833</v>
      </c>
      <c r="J67" s="181" t="s">
        <v>81</v>
      </c>
      <c r="K67" s="500" t="s">
        <v>785</v>
      </c>
      <c r="L67" s="181" t="s">
        <v>83</v>
      </c>
    </row>
    <row r="68" spans="1:12" hidden="1">
      <c r="A68" s="495">
        <v>46053</v>
      </c>
      <c r="B68" s="181" t="s">
        <v>834</v>
      </c>
      <c r="C68" s="181" t="s">
        <v>349</v>
      </c>
      <c r="D68" s="503" t="s">
        <v>10</v>
      </c>
      <c r="E68" s="497">
        <v>4960</v>
      </c>
      <c r="F68" s="182">
        <f t="shared" si="1"/>
        <v>8.8729874776386399</v>
      </c>
      <c r="G68" s="181">
        <v>559</v>
      </c>
      <c r="H68" s="180" t="s">
        <v>32</v>
      </c>
      <c r="I68" s="181"/>
      <c r="J68" s="181" t="s">
        <v>81</v>
      </c>
      <c r="K68" s="500" t="s">
        <v>785</v>
      </c>
      <c r="L68" s="181" t="s">
        <v>83</v>
      </c>
    </row>
    <row r="69" spans="1:12" hidden="1">
      <c r="A69" s="510">
        <v>46056</v>
      </c>
      <c r="B69" s="181" t="s">
        <v>835</v>
      </c>
      <c r="C69" s="503" t="s">
        <v>86</v>
      </c>
      <c r="D69" s="205" t="s">
        <v>10</v>
      </c>
      <c r="E69" s="503">
        <v>1000</v>
      </c>
      <c r="F69" s="182">
        <f t="shared" si="1"/>
        <v>1.81257930034439</v>
      </c>
      <c r="G69" s="181">
        <v>551.70000000000005</v>
      </c>
      <c r="H69" s="498" t="s">
        <v>9</v>
      </c>
      <c r="I69" s="181" t="s">
        <v>836</v>
      </c>
      <c r="J69" s="181" t="s">
        <v>81</v>
      </c>
      <c r="K69" s="500" t="s">
        <v>786</v>
      </c>
      <c r="L69" s="181" t="s">
        <v>83</v>
      </c>
    </row>
    <row r="70" spans="1:12" hidden="1">
      <c r="A70" s="510">
        <v>46056</v>
      </c>
      <c r="B70" s="181" t="s">
        <v>837</v>
      </c>
      <c r="C70" s="503" t="s">
        <v>86</v>
      </c>
      <c r="D70" s="511" t="s">
        <v>10</v>
      </c>
      <c r="E70" s="181">
        <v>1500</v>
      </c>
      <c r="F70" s="182">
        <f t="shared" si="1"/>
        <v>2.7188689505165851</v>
      </c>
      <c r="G70" s="181">
        <v>551.70000000000005</v>
      </c>
      <c r="H70" s="498" t="s">
        <v>9</v>
      </c>
      <c r="I70" s="181" t="s">
        <v>836</v>
      </c>
      <c r="J70" s="181" t="s">
        <v>81</v>
      </c>
      <c r="K70" s="500" t="s">
        <v>786</v>
      </c>
      <c r="L70" s="181" t="s">
        <v>83</v>
      </c>
    </row>
    <row r="71" spans="1:12" hidden="1">
      <c r="A71" s="510">
        <v>46056</v>
      </c>
      <c r="B71" s="181" t="s">
        <v>838</v>
      </c>
      <c r="C71" s="503" t="s">
        <v>86</v>
      </c>
      <c r="D71" s="511" t="s">
        <v>10</v>
      </c>
      <c r="E71" s="179">
        <v>2000</v>
      </c>
      <c r="F71" s="182">
        <f t="shared" si="1"/>
        <v>3.6251586006887799</v>
      </c>
      <c r="G71" s="181">
        <v>551.70000000000005</v>
      </c>
      <c r="H71" s="498" t="s">
        <v>9</v>
      </c>
      <c r="I71" s="181" t="s">
        <v>839</v>
      </c>
      <c r="J71" s="181" t="s">
        <v>81</v>
      </c>
      <c r="K71" s="500" t="s">
        <v>786</v>
      </c>
      <c r="L71" s="181" t="s">
        <v>83</v>
      </c>
    </row>
    <row r="72" spans="1:12" hidden="1">
      <c r="A72" s="510">
        <v>46056</v>
      </c>
      <c r="B72" s="181" t="s">
        <v>837</v>
      </c>
      <c r="C72" s="503" t="s">
        <v>86</v>
      </c>
      <c r="D72" s="511" t="s">
        <v>10</v>
      </c>
      <c r="E72" s="181">
        <v>2000</v>
      </c>
      <c r="F72" s="182">
        <f t="shared" si="1"/>
        <v>3.6251586006887799</v>
      </c>
      <c r="G72" s="181">
        <v>551.70000000000005</v>
      </c>
      <c r="H72" s="498" t="s">
        <v>9</v>
      </c>
      <c r="I72" s="181" t="s">
        <v>839</v>
      </c>
      <c r="J72" s="181" t="s">
        <v>81</v>
      </c>
      <c r="K72" s="500" t="s">
        <v>786</v>
      </c>
      <c r="L72" s="181" t="s">
        <v>83</v>
      </c>
    </row>
    <row r="73" spans="1:12" hidden="1">
      <c r="A73" s="510">
        <v>46056</v>
      </c>
      <c r="B73" s="181" t="s">
        <v>840</v>
      </c>
      <c r="C73" s="181" t="s">
        <v>80</v>
      </c>
      <c r="D73" s="511" t="s">
        <v>10</v>
      </c>
      <c r="E73" s="181">
        <v>5000</v>
      </c>
      <c r="F73" s="182">
        <f t="shared" si="1"/>
        <v>9.0628965017219496</v>
      </c>
      <c r="G73" s="181">
        <v>551.70000000000005</v>
      </c>
      <c r="H73" s="498" t="s">
        <v>9</v>
      </c>
      <c r="I73" s="181" t="s">
        <v>841</v>
      </c>
      <c r="J73" s="181" t="s">
        <v>81</v>
      </c>
      <c r="K73" s="500" t="s">
        <v>786</v>
      </c>
      <c r="L73" s="181" t="s">
        <v>83</v>
      </c>
    </row>
    <row r="74" spans="1:12" hidden="1">
      <c r="A74" s="512">
        <v>46056</v>
      </c>
      <c r="B74" s="513" t="s">
        <v>840</v>
      </c>
      <c r="C74" s="513" t="s">
        <v>80</v>
      </c>
      <c r="D74" s="514" t="s">
        <v>14</v>
      </c>
      <c r="E74" s="513">
        <v>5000</v>
      </c>
      <c r="F74" s="182">
        <f t="shared" si="1"/>
        <v>9.0628965017219496</v>
      </c>
      <c r="G74" s="181">
        <v>551.70000000000005</v>
      </c>
      <c r="H74" s="180" t="s">
        <v>13</v>
      </c>
      <c r="I74" s="513" t="s">
        <v>841</v>
      </c>
      <c r="J74" s="181" t="s">
        <v>81</v>
      </c>
      <c r="K74" s="500" t="s">
        <v>786</v>
      </c>
      <c r="L74" s="181" t="s">
        <v>83</v>
      </c>
    </row>
    <row r="75" spans="1:12" hidden="1">
      <c r="A75" s="512">
        <v>46056</v>
      </c>
      <c r="B75" s="513" t="s">
        <v>840</v>
      </c>
      <c r="C75" s="513" t="s">
        <v>80</v>
      </c>
      <c r="D75" s="515" t="s">
        <v>84</v>
      </c>
      <c r="E75" s="516">
        <v>5000</v>
      </c>
      <c r="F75" s="182">
        <f t="shared" si="1"/>
        <v>9.0628965017219496</v>
      </c>
      <c r="G75" s="181">
        <v>551.70000000000005</v>
      </c>
      <c r="H75" s="205" t="s">
        <v>11</v>
      </c>
      <c r="I75" s="513" t="s">
        <v>841</v>
      </c>
      <c r="J75" s="181" t="s">
        <v>81</v>
      </c>
      <c r="K75" s="500" t="s">
        <v>1205</v>
      </c>
      <c r="L75" s="181" t="s">
        <v>83</v>
      </c>
    </row>
    <row r="76" spans="1:12" hidden="1">
      <c r="A76" s="512">
        <v>46056</v>
      </c>
      <c r="B76" s="513" t="s">
        <v>840</v>
      </c>
      <c r="C76" s="513" t="s">
        <v>80</v>
      </c>
      <c r="D76" s="514" t="s">
        <v>23</v>
      </c>
      <c r="E76" s="513">
        <v>5000</v>
      </c>
      <c r="F76" s="182">
        <f t="shared" si="1"/>
        <v>9.0628965017219496</v>
      </c>
      <c r="G76" s="181">
        <v>551.70000000000005</v>
      </c>
      <c r="H76" s="180" t="s">
        <v>22</v>
      </c>
      <c r="I76" s="513" t="s">
        <v>841</v>
      </c>
      <c r="J76" s="181" t="s">
        <v>81</v>
      </c>
      <c r="K76" s="500" t="s">
        <v>786</v>
      </c>
      <c r="L76" s="181" t="s">
        <v>83</v>
      </c>
    </row>
    <row r="77" spans="1:12" hidden="1">
      <c r="A77" s="517">
        <v>46056</v>
      </c>
      <c r="B77" s="505" t="s">
        <v>842</v>
      </c>
      <c r="C77" s="503" t="s">
        <v>86</v>
      </c>
      <c r="D77" s="511" t="s">
        <v>10</v>
      </c>
      <c r="E77" s="181">
        <v>1000</v>
      </c>
      <c r="F77" s="182">
        <f t="shared" si="1"/>
        <v>1.81257930034439</v>
      </c>
      <c r="G77" s="181">
        <v>551.70000000000005</v>
      </c>
      <c r="H77" s="180" t="s">
        <v>27</v>
      </c>
      <c r="I77" s="181" t="s">
        <v>843</v>
      </c>
      <c r="J77" s="181" t="s">
        <v>81</v>
      </c>
      <c r="K77" s="500" t="s">
        <v>786</v>
      </c>
      <c r="L77" s="181" t="s">
        <v>83</v>
      </c>
    </row>
    <row r="78" spans="1:12" hidden="1">
      <c r="A78" s="517">
        <v>46056</v>
      </c>
      <c r="B78" s="505" t="s">
        <v>844</v>
      </c>
      <c r="C78" s="503" t="s">
        <v>86</v>
      </c>
      <c r="D78" s="511" t="s">
        <v>10</v>
      </c>
      <c r="E78" s="181">
        <v>1000</v>
      </c>
      <c r="F78" s="182">
        <f t="shared" si="1"/>
        <v>1.81257930034439</v>
      </c>
      <c r="G78" s="181">
        <v>551.70000000000005</v>
      </c>
      <c r="H78" s="180" t="s">
        <v>27</v>
      </c>
      <c r="I78" s="181" t="s">
        <v>843</v>
      </c>
      <c r="J78" s="181" t="s">
        <v>81</v>
      </c>
      <c r="K78" s="500" t="s">
        <v>786</v>
      </c>
      <c r="L78" s="181" t="s">
        <v>83</v>
      </c>
    </row>
    <row r="79" spans="1:12" hidden="1">
      <c r="A79" s="517">
        <v>46056</v>
      </c>
      <c r="B79" s="505" t="s">
        <v>845</v>
      </c>
      <c r="C79" s="181" t="s">
        <v>125</v>
      </c>
      <c r="D79" s="511" t="s">
        <v>10</v>
      </c>
      <c r="E79" s="181">
        <v>10000</v>
      </c>
      <c r="F79" s="182">
        <f t="shared" si="1"/>
        <v>18.125793003443899</v>
      </c>
      <c r="G79" s="181">
        <v>551.70000000000005</v>
      </c>
      <c r="H79" s="180" t="s">
        <v>27</v>
      </c>
      <c r="I79" s="181" t="s">
        <v>846</v>
      </c>
      <c r="J79" s="181" t="s">
        <v>81</v>
      </c>
      <c r="K79" s="500" t="s">
        <v>786</v>
      </c>
      <c r="L79" s="181" t="s">
        <v>83</v>
      </c>
    </row>
    <row r="80" spans="1:12" hidden="1">
      <c r="A80" s="512">
        <v>46056</v>
      </c>
      <c r="B80" s="513" t="s">
        <v>840</v>
      </c>
      <c r="C80" s="513" t="s">
        <v>80</v>
      </c>
      <c r="D80" s="514" t="s">
        <v>10</v>
      </c>
      <c r="E80" s="518">
        <v>5000</v>
      </c>
      <c r="F80" s="182">
        <f t="shared" si="1"/>
        <v>9.0628965017219496</v>
      </c>
      <c r="G80" s="181">
        <v>551.70000000000005</v>
      </c>
      <c r="H80" s="180" t="s">
        <v>27</v>
      </c>
      <c r="I80" s="513" t="s">
        <v>841</v>
      </c>
      <c r="J80" s="181" t="s">
        <v>81</v>
      </c>
      <c r="K80" s="500" t="s">
        <v>786</v>
      </c>
      <c r="L80" s="181" t="s">
        <v>83</v>
      </c>
    </row>
    <row r="81" spans="1:12" hidden="1">
      <c r="A81" s="512">
        <v>46056</v>
      </c>
      <c r="B81" s="513" t="s">
        <v>840</v>
      </c>
      <c r="C81" s="513" t="s">
        <v>80</v>
      </c>
      <c r="D81" s="514" t="s">
        <v>84</v>
      </c>
      <c r="E81" s="513">
        <v>5000</v>
      </c>
      <c r="F81" s="182">
        <f t="shared" si="1"/>
        <v>9.0628965017219496</v>
      </c>
      <c r="G81" s="181">
        <v>551.70000000000005</v>
      </c>
      <c r="H81" s="180" t="s">
        <v>20</v>
      </c>
      <c r="I81" s="513" t="s">
        <v>841</v>
      </c>
      <c r="J81" s="181" t="s">
        <v>81</v>
      </c>
      <c r="K81" s="500" t="s">
        <v>1205</v>
      </c>
      <c r="L81" s="181" t="s">
        <v>83</v>
      </c>
    </row>
    <row r="82" spans="1:12" hidden="1">
      <c r="A82" s="512">
        <v>46056</v>
      </c>
      <c r="B82" s="513" t="s">
        <v>840</v>
      </c>
      <c r="C82" s="513" t="s">
        <v>80</v>
      </c>
      <c r="D82" s="514" t="s">
        <v>84</v>
      </c>
      <c r="E82" s="513">
        <v>5000</v>
      </c>
      <c r="F82" s="182">
        <f t="shared" si="1"/>
        <v>9.0628965017219496</v>
      </c>
      <c r="G82" s="181">
        <v>551.70000000000005</v>
      </c>
      <c r="H82" s="205" t="s">
        <v>18</v>
      </c>
      <c r="I82" s="513" t="s">
        <v>841</v>
      </c>
      <c r="J82" s="181" t="s">
        <v>81</v>
      </c>
      <c r="K82" s="500" t="s">
        <v>1205</v>
      </c>
      <c r="L82" s="181" t="s">
        <v>83</v>
      </c>
    </row>
    <row r="83" spans="1:12" hidden="1">
      <c r="A83" s="512">
        <v>46056</v>
      </c>
      <c r="B83" s="513" t="s">
        <v>840</v>
      </c>
      <c r="C83" s="513" t="s">
        <v>80</v>
      </c>
      <c r="D83" s="514" t="s">
        <v>84</v>
      </c>
      <c r="E83" s="513">
        <v>5000</v>
      </c>
      <c r="F83" s="182">
        <f t="shared" si="1"/>
        <v>9.0628965017219496</v>
      </c>
      <c r="G83" s="181">
        <v>551.70000000000005</v>
      </c>
      <c r="H83" s="309" t="s">
        <v>16</v>
      </c>
      <c r="I83" s="513" t="s">
        <v>841</v>
      </c>
      <c r="J83" s="181" t="s">
        <v>81</v>
      </c>
      <c r="K83" s="500" t="s">
        <v>1205</v>
      </c>
      <c r="L83" s="181" t="s">
        <v>83</v>
      </c>
    </row>
    <row r="84" spans="1:12" hidden="1">
      <c r="A84" s="519">
        <v>46056</v>
      </c>
      <c r="B84" s="520" t="s">
        <v>840</v>
      </c>
      <c r="C84" s="520" t="s">
        <v>80</v>
      </c>
      <c r="D84" s="521" t="s">
        <v>26</v>
      </c>
      <c r="E84" s="520">
        <v>5000</v>
      </c>
      <c r="F84" s="182">
        <f t="shared" si="1"/>
        <v>9.0628965017219496</v>
      </c>
      <c r="G84" s="181">
        <v>551.70000000000005</v>
      </c>
      <c r="H84" s="180" t="s">
        <v>25</v>
      </c>
      <c r="I84" s="520" t="s">
        <v>841</v>
      </c>
      <c r="J84" s="181" t="s">
        <v>81</v>
      </c>
      <c r="K84" s="500" t="s">
        <v>786</v>
      </c>
      <c r="L84" s="181" t="s">
        <v>83</v>
      </c>
    </row>
    <row r="85" spans="1:12" hidden="1">
      <c r="A85" s="510">
        <v>46057</v>
      </c>
      <c r="B85" s="505" t="s">
        <v>847</v>
      </c>
      <c r="C85" s="181" t="s">
        <v>381</v>
      </c>
      <c r="D85" s="511" t="s">
        <v>10</v>
      </c>
      <c r="E85" s="181">
        <v>5000</v>
      </c>
      <c r="F85" s="182">
        <f t="shared" si="1"/>
        <v>9.0628965017219496</v>
      </c>
      <c r="G85" s="181">
        <v>551.70000000000005</v>
      </c>
      <c r="H85" s="180" t="s">
        <v>27</v>
      </c>
      <c r="I85" s="181" t="s">
        <v>848</v>
      </c>
      <c r="J85" s="181" t="s">
        <v>81</v>
      </c>
      <c r="K85" s="500" t="s">
        <v>786</v>
      </c>
      <c r="L85" s="181" t="s">
        <v>83</v>
      </c>
    </row>
    <row r="86" spans="1:12" hidden="1">
      <c r="A86" s="522">
        <v>46057</v>
      </c>
      <c r="B86" s="503" t="s">
        <v>849</v>
      </c>
      <c r="C86" s="503" t="s">
        <v>86</v>
      </c>
      <c r="D86" s="514" t="s">
        <v>84</v>
      </c>
      <c r="E86" s="523">
        <v>5000</v>
      </c>
      <c r="F86" s="182">
        <f t="shared" si="1"/>
        <v>9.0628965017219496</v>
      </c>
      <c r="G86" s="181">
        <v>551.70000000000005</v>
      </c>
      <c r="H86" s="205" t="s">
        <v>18</v>
      </c>
      <c r="I86" s="503" t="s">
        <v>850</v>
      </c>
      <c r="J86" s="181" t="s">
        <v>81</v>
      </c>
      <c r="K86" s="500" t="s">
        <v>1205</v>
      </c>
      <c r="L86" s="181" t="s">
        <v>83</v>
      </c>
    </row>
    <row r="87" spans="1:12" hidden="1">
      <c r="A87" s="522">
        <v>46057</v>
      </c>
      <c r="B87" s="503" t="s">
        <v>98</v>
      </c>
      <c r="C87" s="503" t="s">
        <v>851</v>
      </c>
      <c r="D87" s="514" t="s">
        <v>84</v>
      </c>
      <c r="E87" s="523">
        <v>5000</v>
      </c>
      <c r="F87" s="182">
        <f t="shared" si="1"/>
        <v>9.0628965017219496</v>
      </c>
      <c r="G87" s="181">
        <v>551.70000000000005</v>
      </c>
      <c r="H87" s="205" t="s">
        <v>18</v>
      </c>
      <c r="I87" s="503" t="s">
        <v>850</v>
      </c>
      <c r="J87" s="181" t="s">
        <v>81</v>
      </c>
      <c r="K87" s="500" t="s">
        <v>1205</v>
      </c>
      <c r="L87" s="181" t="s">
        <v>83</v>
      </c>
    </row>
    <row r="88" spans="1:12" hidden="1">
      <c r="A88" s="524">
        <v>46057</v>
      </c>
      <c r="B88" s="503" t="s">
        <v>852</v>
      </c>
      <c r="C88" s="503" t="s">
        <v>86</v>
      </c>
      <c r="D88" s="514" t="s">
        <v>84</v>
      </c>
      <c r="E88" s="523">
        <v>1500</v>
      </c>
      <c r="F88" s="182">
        <f t="shared" si="1"/>
        <v>2.7188689505165851</v>
      </c>
      <c r="G88" s="181">
        <v>551.70000000000005</v>
      </c>
      <c r="H88" s="205" t="s">
        <v>18</v>
      </c>
      <c r="I88" s="503" t="s">
        <v>850</v>
      </c>
      <c r="J88" s="181" t="s">
        <v>81</v>
      </c>
      <c r="K88" s="500" t="s">
        <v>1205</v>
      </c>
      <c r="L88" s="181" t="s">
        <v>83</v>
      </c>
    </row>
    <row r="89" spans="1:12" hidden="1">
      <c r="A89" s="522">
        <v>46057</v>
      </c>
      <c r="B89" s="503" t="s">
        <v>99</v>
      </c>
      <c r="C89" s="503" t="s">
        <v>86</v>
      </c>
      <c r="D89" s="514" t="s">
        <v>84</v>
      </c>
      <c r="E89" s="523">
        <v>500</v>
      </c>
      <c r="F89" s="182">
        <f t="shared" si="1"/>
        <v>0.90628965017219498</v>
      </c>
      <c r="G89" s="181">
        <v>551.70000000000005</v>
      </c>
      <c r="H89" s="205" t="s">
        <v>18</v>
      </c>
      <c r="I89" s="503" t="s">
        <v>850</v>
      </c>
      <c r="J89" s="181" t="s">
        <v>81</v>
      </c>
      <c r="K89" s="500" t="s">
        <v>1205</v>
      </c>
      <c r="L89" s="181" t="s">
        <v>83</v>
      </c>
    </row>
    <row r="90" spans="1:12" hidden="1">
      <c r="A90" s="522">
        <v>46057</v>
      </c>
      <c r="B90" s="503" t="s">
        <v>853</v>
      </c>
      <c r="C90" s="503" t="s">
        <v>86</v>
      </c>
      <c r="D90" s="514" t="s">
        <v>84</v>
      </c>
      <c r="E90" s="523">
        <v>500</v>
      </c>
      <c r="F90" s="182">
        <f t="shared" si="1"/>
        <v>0.90628965017219498</v>
      </c>
      <c r="G90" s="181">
        <v>551.70000000000005</v>
      </c>
      <c r="H90" s="205" t="s">
        <v>18</v>
      </c>
      <c r="I90" s="503" t="s">
        <v>850</v>
      </c>
      <c r="J90" s="181" t="s">
        <v>81</v>
      </c>
      <c r="K90" s="500" t="s">
        <v>1205</v>
      </c>
      <c r="L90" s="181" t="s">
        <v>83</v>
      </c>
    </row>
    <row r="91" spans="1:12" hidden="1">
      <c r="A91" s="524">
        <v>46057</v>
      </c>
      <c r="B91" s="503" t="s">
        <v>854</v>
      </c>
      <c r="C91" s="503" t="s">
        <v>86</v>
      </c>
      <c r="D91" s="514" t="s">
        <v>84</v>
      </c>
      <c r="E91" s="523">
        <v>500</v>
      </c>
      <c r="F91" s="182">
        <f t="shared" si="1"/>
        <v>0.90628965017219498</v>
      </c>
      <c r="G91" s="181">
        <v>551.70000000000005</v>
      </c>
      <c r="H91" s="205" t="s">
        <v>18</v>
      </c>
      <c r="I91" s="503" t="s">
        <v>850</v>
      </c>
      <c r="J91" s="181" t="s">
        <v>81</v>
      </c>
      <c r="K91" s="500" t="s">
        <v>1205</v>
      </c>
      <c r="L91" s="181" t="s">
        <v>83</v>
      </c>
    </row>
    <row r="92" spans="1:12" hidden="1">
      <c r="A92" s="522">
        <v>46057</v>
      </c>
      <c r="B92" s="503" t="s">
        <v>855</v>
      </c>
      <c r="C92" s="503" t="s">
        <v>86</v>
      </c>
      <c r="D92" s="514" t="s">
        <v>84</v>
      </c>
      <c r="E92" s="523">
        <v>500</v>
      </c>
      <c r="F92" s="182">
        <f t="shared" si="1"/>
        <v>0.90628965017219498</v>
      </c>
      <c r="G92" s="181">
        <v>551.70000000000005</v>
      </c>
      <c r="H92" s="205" t="s">
        <v>18</v>
      </c>
      <c r="I92" s="503" t="s">
        <v>850</v>
      </c>
      <c r="J92" s="181" t="s">
        <v>81</v>
      </c>
      <c r="K92" s="500" t="s">
        <v>1205</v>
      </c>
      <c r="L92" s="181" t="s">
        <v>83</v>
      </c>
    </row>
    <row r="93" spans="1:12" hidden="1">
      <c r="A93" s="522">
        <v>46057</v>
      </c>
      <c r="B93" s="503" t="s">
        <v>856</v>
      </c>
      <c r="C93" s="503" t="s">
        <v>86</v>
      </c>
      <c r="D93" s="514" t="s">
        <v>84</v>
      </c>
      <c r="E93" s="523">
        <v>3000</v>
      </c>
      <c r="F93" s="182">
        <f t="shared" si="1"/>
        <v>5.4377379010331701</v>
      </c>
      <c r="G93" s="181">
        <v>551.70000000000005</v>
      </c>
      <c r="H93" s="205" t="s">
        <v>18</v>
      </c>
      <c r="I93" s="503" t="s">
        <v>850</v>
      </c>
      <c r="J93" s="181" t="s">
        <v>81</v>
      </c>
      <c r="K93" s="500" t="s">
        <v>1205</v>
      </c>
      <c r="L93" s="181" t="s">
        <v>83</v>
      </c>
    </row>
    <row r="94" spans="1:12" hidden="1">
      <c r="A94" s="524">
        <v>46057</v>
      </c>
      <c r="B94" s="503" t="s">
        <v>857</v>
      </c>
      <c r="C94" s="503" t="s">
        <v>86</v>
      </c>
      <c r="D94" s="514" t="s">
        <v>84</v>
      </c>
      <c r="E94" s="523">
        <v>300</v>
      </c>
      <c r="F94" s="182">
        <f t="shared" si="1"/>
        <v>0.54377379010331695</v>
      </c>
      <c r="G94" s="181">
        <v>551.70000000000005</v>
      </c>
      <c r="H94" s="205" t="s">
        <v>18</v>
      </c>
      <c r="I94" s="503" t="s">
        <v>850</v>
      </c>
      <c r="J94" s="181" t="s">
        <v>81</v>
      </c>
      <c r="K94" s="500" t="s">
        <v>1205</v>
      </c>
      <c r="L94" s="181" t="s">
        <v>83</v>
      </c>
    </row>
    <row r="95" spans="1:12" hidden="1">
      <c r="A95" s="522">
        <v>46057</v>
      </c>
      <c r="B95" s="503" t="s">
        <v>858</v>
      </c>
      <c r="C95" s="503" t="s">
        <v>86</v>
      </c>
      <c r="D95" s="514" t="s">
        <v>84</v>
      </c>
      <c r="E95" s="523">
        <v>300</v>
      </c>
      <c r="F95" s="182">
        <f t="shared" si="1"/>
        <v>0.54377379010331695</v>
      </c>
      <c r="G95" s="181">
        <v>551.70000000000005</v>
      </c>
      <c r="H95" s="205" t="s">
        <v>18</v>
      </c>
      <c r="I95" s="503" t="s">
        <v>850</v>
      </c>
      <c r="J95" s="181" t="s">
        <v>81</v>
      </c>
      <c r="K95" s="500" t="s">
        <v>1205</v>
      </c>
      <c r="L95" s="181" t="s">
        <v>83</v>
      </c>
    </row>
    <row r="96" spans="1:12" hidden="1">
      <c r="A96" s="522">
        <v>46057</v>
      </c>
      <c r="B96" s="503" t="s">
        <v>859</v>
      </c>
      <c r="C96" s="503" t="s">
        <v>86</v>
      </c>
      <c r="D96" s="514" t="s">
        <v>84</v>
      </c>
      <c r="E96" s="523">
        <v>3000</v>
      </c>
      <c r="F96" s="182">
        <f t="shared" si="1"/>
        <v>5.4377379010331701</v>
      </c>
      <c r="G96" s="181">
        <v>551.70000000000005</v>
      </c>
      <c r="H96" s="205" t="s">
        <v>18</v>
      </c>
      <c r="I96" s="503" t="s">
        <v>850</v>
      </c>
      <c r="J96" s="181" t="s">
        <v>81</v>
      </c>
      <c r="K96" s="500" t="s">
        <v>1205</v>
      </c>
      <c r="L96" s="181" t="s">
        <v>83</v>
      </c>
    </row>
    <row r="97" spans="1:12" hidden="1">
      <c r="A97" s="524">
        <v>46057</v>
      </c>
      <c r="B97" s="503" t="s">
        <v>860</v>
      </c>
      <c r="C97" s="503" t="s">
        <v>86</v>
      </c>
      <c r="D97" s="514" t="s">
        <v>84</v>
      </c>
      <c r="E97" s="523">
        <v>500</v>
      </c>
      <c r="F97" s="182">
        <f t="shared" si="1"/>
        <v>0.90628965017219498</v>
      </c>
      <c r="G97" s="181">
        <v>551.70000000000005</v>
      </c>
      <c r="H97" s="205" t="s">
        <v>18</v>
      </c>
      <c r="I97" s="503" t="s">
        <v>850</v>
      </c>
      <c r="J97" s="181" t="s">
        <v>81</v>
      </c>
      <c r="K97" s="500" t="s">
        <v>1205</v>
      </c>
      <c r="L97" s="181" t="s">
        <v>83</v>
      </c>
    </row>
    <row r="98" spans="1:12" hidden="1">
      <c r="A98" s="522">
        <v>46057</v>
      </c>
      <c r="B98" s="503" t="s">
        <v>861</v>
      </c>
      <c r="C98" s="503" t="s">
        <v>86</v>
      </c>
      <c r="D98" s="514" t="s">
        <v>84</v>
      </c>
      <c r="E98" s="523">
        <v>1500</v>
      </c>
      <c r="F98" s="182">
        <f t="shared" si="1"/>
        <v>2.7188689505165851</v>
      </c>
      <c r="G98" s="181">
        <v>551.70000000000005</v>
      </c>
      <c r="H98" s="205" t="s">
        <v>18</v>
      </c>
      <c r="I98" s="503" t="s">
        <v>850</v>
      </c>
      <c r="J98" s="181" t="s">
        <v>81</v>
      </c>
      <c r="K98" s="500" t="s">
        <v>1205</v>
      </c>
      <c r="L98" s="181" t="s">
        <v>83</v>
      </c>
    </row>
    <row r="99" spans="1:12" hidden="1">
      <c r="A99" s="522">
        <v>46057</v>
      </c>
      <c r="B99" s="503" t="s">
        <v>107</v>
      </c>
      <c r="C99" s="503" t="s">
        <v>86</v>
      </c>
      <c r="D99" s="514" t="s">
        <v>84</v>
      </c>
      <c r="E99" s="523">
        <v>55000</v>
      </c>
      <c r="F99" s="182">
        <f t="shared" si="1"/>
        <v>99.691861518941451</v>
      </c>
      <c r="G99" s="181">
        <v>551.70000000000005</v>
      </c>
      <c r="H99" s="205" t="s">
        <v>18</v>
      </c>
      <c r="I99" s="503" t="s">
        <v>850</v>
      </c>
      <c r="J99" s="181" t="s">
        <v>81</v>
      </c>
      <c r="K99" s="500" t="s">
        <v>1205</v>
      </c>
      <c r="L99" s="181" t="s">
        <v>83</v>
      </c>
    </row>
    <row r="100" spans="1:12" hidden="1">
      <c r="A100" s="522">
        <v>46057</v>
      </c>
      <c r="B100" s="503" t="s">
        <v>862</v>
      </c>
      <c r="C100" s="503" t="s">
        <v>164</v>
      </c>
      <c r="D100" s="514" t="s">
        <v>84</v>
      </c>
      <c r="E100" s="523">
        <v>5500</v>
      </c>
      <c r="F100" s="182">
        <f t="shared" si="1"/>
        <v>9.969186151894144</v>
      </c>
      <c r="G100" s="181">
        <v>551.70000000000005</v>
      </c>
      <c r="H100" s="205" t="s">
        <v>18</v>
      </c>
      <c r="I100" s="503" t="s">
        <v>850</v>
      </c>
      <c r="J100" s="181" t="s">
        <v>81</v>
      </c>
      <c r="K100" s="500" t="s">
        <v>1205</v>
      </c>
      <c r="L100" s="181" t="s">
        <v>83</v>
      </c>
    </row>
    <row r="101" spans="1:12" hidden="1">
      <c r="A101" s="525">
        <v>46057</v>
      </c>
      <c r="B101" s="526" t="s">
        <v>863</v>
      </c>
      <c r="C101" s="503" t="s">
        <v>86</v>
      </c>
      <c r="D101" s="527" t="s">
        <v>84</v>
      </c>
      <c r="E101" s="526">
        <v>6000</v>
      </c>
      <c r="F101" s="182">
        <f t="shared" si="1"/>
        <v>10.87547580206634</v>
      </c>
      <c r="G101" s="181">
        <v>551.70000000000005</v>
      </c>
      <c r="H101" s="180" t="s">
        <v>16</v>
      </c>
      <c r="I101" s="181" t="s">
        <v>864</v>
      </c>
      <c r="J101" s="181" t="s">
        <v>81</v>
      </c>
      <c r="K101" s="500" t="s">
        <v>1205</v>
      </c>
      <c r="L101" s="181" t="s">
        <v>83</v>
      </c>
    </row>
    <row r="102" spans="1:12" hidden="1">
      <c r="A102" s="525">
        <v>46057</v>
      </c>
      <c r="B102" s="526" t="s">
        <v>865</v>
      </c>
      <c r="C102" s="526" t="s">
        <v>128</v>
      </c>
      <c r="D102" s="527" t="s">
        <v>84</v>
      </c>
      <c r="E102" s="526">
        <v>3500</v>
      </c>
      <c r="F102" s="182">
        <f t="shared" si="1"/>
        <v>6.3440275512053645</v>
      </c>
      <c r="G102" s="181">
        <v>551.70000000000005</v>
      </c>
      <c r="H102" s="309" t="s">
        <v>16</v>
      </c>
      <c r="I102" s="181" t="s">
        <v>864</v>
      </c>
      <c r="J102" s="181" t="s">
        <v>81</v>
      </c>
      <c r="K102" s="500" t="s">
        <v>1205</v>
      </c>
      <c r="L102" s="181" t="s">
        <v>83</v>
      </c>
    </row>
    <row r="103" spans="1:12" hidden="1">
      <c r="A103" s="525">
        <v>46057</v>
      </c>
      <c r="B103" s="526" t="s">
        <v>866</v>
      </c>
      <c r="C103" s="503" t="s">
        <v>851</v>
      </c>
      <c r="D103" s="527" t="s">
        <v>84</v>
      </c>
      <c r="E103" s="526">
        <v>5000</v>
      </c>
      <c r="F103" s="182">
        <f t="shared" si="1"/>
        <v>9.0628965017219496</v>
      </c>
      <c r="G103" s="181">
        <v>551.70000000000005</v>
      </c>
      <c r="H103" s="180" t="s">
        <v>16</v>
      </c>
      <c r="I103" s="181" t="s">
        <v>864</v>
      </c>
      <c r="J103" s="181" t="s">
        <v>81</v>
      </c>
      <c r="K103" s="500" t="s">
        <v>1205</v>
      </c>
      <c r="L103" s="181" t="s">
        <v>83</v>
      </c>
    </row>
    <row r="104" spans="1:12" hidden="1">
      <c r="A104" s="525">
        <v>46057</v>
      </c>
      <c r="B104" s="526" t="s">
        <v>867</v>
      </c>
      <c r="C104" s="503" t="s">
        <v>851</v>
      </c>
      <c r="D104" s="527" t="s">
        <v>84</v>
      </c>
      <c r="E104" s="526">
        <v>13000</v>
      </c>
      <c r="F104" s="182">
        <f t="shared" si="1"/>
        <v>23.563530904477069</v>
      </c>
      <c r="G104" s="181">
        <v>551.70000000000005</v>
      </c>
      <c r="H104" s="309" t="s">
        <v>16</v>
      </c>
      <c r="I104" s="181" t="s">
        <v>864</v>
      </c>
      <c r="J104" s="181" t="s">
        <v>81</v>
      </c>
      <c r="K104" s="500" t="s">
        <v>1205</v>
      </c>
      <c r="L104" s="181" t="s">
        <v>83</v>
      </c>
    </row>
    <row r="105" spans="1:12" hidden="1">
      <c r="A105" s="525">
        <v>46057</v>
      </c>
      <c r="B105" s="526" t="s">
        <v>868</v>
      </c>
      <c r="C105" s="503" t="s">
        <v>86</v>
      </c>
      <c r="D105" s="527" t="s">
        <v>84</v>
      </c>
      <c r="E105" s="526">
        <v>2000</v>
      </c>
      <c r="F105" s="182">
        <f t="shared" si="1"/>
        <v>3.6251586006887799</v>
      </c>
      <c r="G105" s="181">
        <v>551.70000000000005</v>
      </c>
      <c r="H105" s="180" t="s">
        <v>16</v>
      </c>
      <c r="I105" s="181" t="s">
        <v>864</v>
      </c>
      <c r="J105" s="181" t="s">
        <v>81</v>
      </c>
      <c r="K105" s="500" t="s">
        <v>1205</v>
      </c>
      <c r="L105" s="181" t="s">
        <v>83</v>
      </c>
    </row>
    <row r="106" spans="1:12" hidden="1">
      <c r="A106" s="525">
        <v>46057</v>
      </c>
      <c r="B106" s="526" t="s">
        <v>869</v>
      </c>
      <c r="C106" s="526" t="s">
        <v>164</v>
      </c>
      <c r="D106" s="527" t="s">
        <v>84</v>
      </c>
      <c r="E106" s="526">
        <v>3000</v>
      </c>
      <c r="F106" s="182">
        <f t="shared" si="1"/>
        <v>5.4377379010331701</v>
      </c>
      <c r="G106" s="181">
        <v>551.70000000000005</v>
      </c>
      <c r="H106" s="309" t="s">
        <v>16</v>
      </c>
      <c r="I106" s="181" t="s">
        <v>864</v>
      </c>
      <c r="J106" s="181" t="s">
        <v>81</v>
      </c>
      <c r="K106" s="500" t="s">
        <v>1205</v>
      </c>
      <c r="L106" s="181" t="s">
        <v>83</v>
      </c>
    </row>
    <row r="107" spans="1:12" hidden="1">
      <c r="A107" s="528">
        <v>46058</v>
      </c>
      <c r="B107" s="503" t="s">
        <v>870</v>
      </c>
      <c r="C107" s="503" t="s">
        <v>86</v>
      </c>
      <c r="D107" s="515" t="s">
        <v>84</v>
      </c>
      <c r="E107" s="529">
        <v>6000</v>
      </c>
      <c r="F107" s="182">
        <f t="shared" si="1"/>
        <v>10.87547580206634</v>
      </c>
      <c r="G107" s="181">
        <v>551.70000000000005</v>
      </c>
      <c r="H107" s="205" t="s">
        <v>11</v>
      </c>
      <c r="I107" s="503" t="s">
        <v>871</v>
      </c>
      <c r="J107" s="181" t="s">
        <v>81</v>
      </c>
      <c r="K107" s="500" t="s">
        <v>1205</v>
      </c>
      <c r="L107" s="181" t="s">
        <v>83</v>
      </c>
    </row>
    <row r="108" spans="1:12" hidden="1">
      <c r="A108" s="530">
        <v>46058</v>
      </c>
      <c r="B108" s="503" t="s">
        <v>872</v>
      </c>
      <c r="C108" s="503" t="s">
        <v>128</v>
      </c>
      <c r="D108" s="515" t="s">
        <v>84</v>
      </c>
      <c r="E108" s="529">
        <v>2500</v>
      </c>
      <c r="F108" s="182">
        <f t="shared" si="1"/>
        <v>4.5314482508609748</v>
      </c>
      <c r="G108" s="181">
        <v>551.70000000000005</v>
      </c>
      <c r="H108" s="205" t="s">
        <v>11</v>
      </c>
      <c r="I108" s="503" t="s">
        <v>871</v>
      </c>
      <c r="J108" s="181" t="s">
        <v>81</v>
      </c>
      <c r="K108" s="500" t="s">
        <v>1205</v>
      </c>
      <c r="L108" s="181" t="s">
        <v>83</v>
      </c>
    </row>
    <row r="109" spans="1:12" hidden="1">
      <c r="A109" s="528">
        <v>46058</v>
      </c>
      <c r="B109" s="503" t="s">
        <v>873</v>
      </c>
      <c r="C109" s="503" t="s">
        <v>86</v>
      </c>
      <c r="D109" s="515" t="s">
        <v>84</v>
      </c>
      <c r="E109" s="529">
        <v>2000</v>
      </c>
      <c r="F109" s="182">
        <f t="shared" si="1"/>
        <v>3.6251586006887799</v>
      </c>
      <c r="G109" s="181">
        <v>551.70000000000005</v>
      </c>
      <c r="H109" s="205" t="s">
        <v>11</v>
      </c>
      <c r="I109" s="503" t="s">
        <v>871</v>
      </c>
      <c r="J109" s="181" t="s">
        <v>81</v>
      </c>
      <c r="K109" s="500" t="s">
        <v>1205</v>
      </c>
      <c r="L109" s="181" t="s">
        <v>83</v>
      </c>
    </row>
    <row r="110" spans="1:12" hidden="1">
      <c r="A110" s="530">
        <v>46058</v>
      </c>
      <c r="B110" s="503" t="s">
        <v>874</v>
      </c>
      <c r="C110" s="503" t="s">
        <v>851</v>
      </c>
      <c r="D110" s="515" t="s">
        <v>84</v>
      </c>
      <c r="E110" s="529">
        <v>13000</v>
      </c>
      <c r="F110" s="182">
        <f t="shared" si="1"/>
        <v>23.563530904477069</v>
      </c>
      <c r="G110" s="181">
        <v>551.70000000000005</v>
      </c>
      <c r="H110" s="205" t="s">
        <v>11</v>
      </c>
      <c r="I110" s="503" t="s">
        <v>871</v>
      </c>
      <c r="J110" s="181" t="s">
        <v>81</v>
      </c>
      <c r="K110" s="500" t="s">
        <v>1205</v>
      </c>
      <c r="L110" s="181" t="s">
        <v>83</v>
      </c>
    </row>
    <row r="111" spans="1:12" hidden="1">
      <c r="A111" s="528">
        <v>46058</v>
      </c>
      <c r="B111" s="531" t="s">
        <v>875</v>
      </c>
      <c r="C111" s="503" t="s">
        <v>851</v>
      </c>
      <c r="D111" s="515" t="s">
        <v>84</v>
      </c>
      <c r="E111" s="529">
        <v>5000</v>
      </c>
      <c r="F111" s="182">
        <f t="shared" si="1"/>
        <v>9.0628965017219496</v>
      </c>
      <c r="G111" s="181">
        <v>551.70000000000005</v>
      </c>
      <c r="H111" s="205" t="s">
        <v>11</v>
      </c>
      <c r="I111" s="503" t="s">
        <v>871</v>
      </c>
      <c r="J111" s="181" t="s">
        <v>81</v>
      </c>
      <c r="K111" s="500" t="s">
        <v>1205</v>
      </c>
      <c r="L111" s="181" t="s">
        <v>83</v>
      </c>
    </row>
    <row r="112" spans="1:12" hidden="1">
      <c r="A112" s="530">
        <v>46058</v>
      </c>
      <c r="B112" s="503" t="s">
        <v>876</v>
      </c>
      <c r="C112" s="503" t="s">
        <v>86</v>
      </c>
      <c r="D112" s="515" t="s">
        <v>84</v>
      </c>
      <c r="E112" s="529">
        <v>500</v>
      </c>
      <c r="F112" s="182">
        <f t="shared" si="1"/>
        <v>0.90628965017219498</v>
      </c>
      <c r="G112" s="181">
        <v>551.70000000000005</v>
      </c>
      <c r="H112" s="205" t="s">
        <v>11</v>
      </c>
      <c r="I112" s="503" t="s">
        <v>871</v>
      </c>
      <c r="J112" s="181" t="s">
        <v>81</v>
      </c>
      <c r="K112" s="500" t="s">
        <v>1205</v>
      </c>
      <c r="L112" s="181" t="s">
        <v>83</v>
      </c>
    </row>
    <row r="113" spans="1:12" hidden="1">
      <c r="A113" s="528">
        <v>46058</v>
      </c>
      <c r="B113" s="503" t="s">
        <v>877</v>
      </c>
      <c r="C113" s="503" t="s">
        <v>86</v>
      </c>
      <c r="D113" s="515" t="s">
        <v>84</v>
      </c>
      <c r="E113" s="529">
        <v>500</v>
      </c>
      <c r="F113" s="182">
        <f t="shared" si="1"/>
        <v>0.90628965017219498</v>
      </c>
      <c r="G113" s="181">
        <v>551.70000000000005</v>
      </c>
      <c r="H113" s="205" t="s">
        <v>11</v>
      </c>
      <c r="I113" s="503" t="s">
        <v>871</v>
      </c>
      <c r="J113" s="181" t="s">
        <v>81</v>
      </c>
      <c r="K113" s="500" t="s">
        <v>1205</v>
      </c>
      <c r="L113" s="181" t="s">
        <v>83</v>
      </c>
    </row>
    <row r="114" spans="1:12" hidden="1">
      <c r="A114" s="530">
        <v>46058</v>
      </c>
      <c r="B114" s="503" t="s">
        <v>878</v>
      </c>
      <c r="C114" s="503" t="s">
        <v>164</v>
      </c>
      <c r="D114" s="515" t="s">
        <v>84</v>
      </c>
      <c r="E114" s="529">
        <v>5000</v>
      </c>
      <c r="F114" s="182">
        <f t="shared" si="1"/>
        <v>9.0628965017219496</v>
      </c>
      <c r="G114" s="181">
        <v>551.70000000000005</v>
      </c>
      <c r="H114" s="205" t="s">
        <v>11</v>
      </c>
      <c r="I114" s="503" t="s">
        <v>871</v>
      </c>
      <c r="J114" s="181" t="s">
        <v>81</v>
      </c>
      <c r="K114" s="500" t="s">
        <v>1205</v>
      </c>
      <c r="L114" s="181" t="s">
        <v>83</v>
      </c>
    </row>
    <row r="115" spans="1:12" hidden="1">
      <c r="A115" s="528">
        <v>46058</v>
      </c>
      <c r="B115" s="503" t="s">
        <v>879</v>
      </c>
      <c r="C115" s="503" t="s">
        <v>86</v>
      </c>
      <c r="D115" s="515" t="s">
        <v>84</v>
      </c>
      <c r="E115" s="529">
        <v>5000</v>
      </c>
      <c r="F115" s="182">
        <f t="shared" si="1"/>
        <v>9.0628965017219496</v>
      </c>
      <c r="G115" s="181">
        <v>551.70000000000005</v>
      </c>
      <c r="H115" s="205" t="s">
        <v>11</v>
      </c>
      <c r="I115" s="503" t="s">
        <v>871</v>
      </c>
      <c r="J115" s="181" t="s">
        <v>81</v>
      </c>
      <c r="K115" s="500" t="s">
        <v>1205</v>
      </c>
      <c r="L115" s="181" t="s">
        <v>83</v>
      </c>
    </row>
    <row r="116" spans="1:12" hidden="1">
      <c r="A116" s="530">
        <v>46058</v>
      </c>
      <c r="B116" s="503" t="s">
        <v>880</v>
      </c>
      <c r="C116" s="503" t="s">
        <v>86</v>
      </c>
      <c r="D116" s="515" t="s">
        <v>84</v>
      </c>
      <c r="E116" s="529">
        <v>500</v>
      </c>
      <c r="F116" s="182">
        <f t="shared" si="1"/>
        <v>0.90628965017219498</v>
      </c>
      <c r="G116" s="181">
        <v>551.70000000000005</v>
      </c>
      <c r="H116" s="205" t="s">
        <v>11</v>
      </c>
      <c r="I116" s="503" t="s">
        <v>871</v>
      </c>
      <c r="J116" s="181" t="s">
        <v>81</v>
      </c>
      <c r="K116" s="500" t="s">
        <v>1205</v>
      </c>
      <c r="L116" s="181" t="s">
        <v>83</v>
      </c>
    </row>
    <row r="117" spans="1:12" hidden="1">
      <c r="A117" s="528">
        <v>46058</v>
      </c>
      <c r="B117" s="503" t="s">
        <v>881</v>
      </c>
      <c r="C117" s="503" t="s">
        <v>86</v>
      </c>
      <c r="D117" s="515" t="s">
        <v>84</v>
      </c>
      <c r="E117" s="529">
        <v>500</v>
      </c>
      <c r="F117" s="182">
        <f t="shared" si="1"/>
        <v>0.90628965017219498</v>
      </c>
      <c r="G117" s="181">
        <v>551.70000000000005</v>
      </c>
      <c r="H117" s="205" t="s">
        <v>11</v>
      </c>
      <c r="I117" s="503" t="s">
        <v>871</v>
      </c>
      <c r="J117" s="181" t="s">
        <v>81</v>
      </c>
      <c r="K117" s="500" t="s">
        <v>1205</v>
      </c>
      <c r="L117" s="181" t="s">
        <v>83</v>
      </c>
    </row>
    <row r="118" spans="1:12" hidden="1">
      <c r="A118" s="530">
        <v>46058</v>
      </c>
      <c r="B118" s="503" t="s">
        <v>882</v>
      </c>
      <c r="C118" s="503" t="s">
        <v>86</v>
      </c>
      <c r="D118" s="515" t="s">
        <v>84</v>
      </c>
      <c r="E118" s="529">
        <v>500</v>
      </c>
      <c r="F118" s="182">
        <f t="shared" si="1"/>
        <v>0.90628965017219498</v>
      </c>
      <c r="G118" s="181">
        <v>551.70000000000005</v>
      </c>
      <c r="H118" s="205" t="s">
        <v>11</v>
      </c>
      <c r="I118" s="503" t="s">
        <v>871</v>
      </c>
      <c r="J118" s="181" t="s">
        <v>81</v>
      </c>
      <c r="K118" s="500" t="s">
        <v>1205</v>
      </c>
      <c r="L118" s="181" t="s">
        <v>83</v>
      </c>
    </row>
    <row r="119" spans="1:12" hidden="1">
      <c r="A119" s="528">
        <v>46058</v>
      </c>
      <c r="B119" s="503" t="s">
        <v>883</v>
      </c>
      <c r="C119" s="503" t="s">
        <v>86</v>
      </c>
      <c r="D119" s="515" t="s">
        <v>84</v>
      </c>
      <c r="E119" s="529">
        <v>500</v>
      </c>
      <c r="F119" s="182">
        <f t="shared" si="1"/>
        <v>0.90628965017219498</v>
      </c>
      <c r="G119" s="181">
        <v>551.70000000000005</v>
      </c>
      <c r="H119" s="205" t="s">
        <v>11</v>
      </c>
      <c r="I119" s="503" t="s">
        <v>871</v>
      </c>
      <c r="J119" s="181" t="s">
        <v>81</v>
      </c>
      <c r="K119" s="500" t="s">
        <v>1205</v>
      </c>
      <c r="L119" s="181" t="s">
        <v>83</v>
      </c>
    </row>
    <row r="120" spans="1:12" hidden="1">
      <c r="A120" s="510">
        <v>46058</v>
      </c>
      <c r="B120" s="181" t="s">
        <v>884</v>
      </c>
      <c r="C120" s="503" t="s">
        <v>86</v>
      </c>
      <c r="D120" s="180" t="s">
        <v>84</v>
      </c>
      <c r="E120" s="181">
        <v>4000</v>
      </c>
      <c r="F120" s="182">
        <f t="shared" si="1"/>
        <v>7.2503172013775599</v>
      </c>
      <c r="G120" s="181">
        <v>551.70000000000005</v>
      </c>
      <c r="H120" s="180" t="s">
        <v>20</v>
      </c>
      <c r="I120" s="513" t="s">
        <v>885</v>
      </c>
      <c r="J120" s="181" t="s">
        <v>81</v>
      </c>
      <c r="K120" s="500" t="s">
        <v>1205</v>
      </c>
      <c r="L120" s="181" t="s">
        <v>83</v>
      </c>
    </row>
    <row r="121" spans="1:12" hidden="1">
      <c r="A121" s="510">
        <v>46058</v>
      </c>
      <c r="B121" s="181" t="s">
        <v>886</v>
      </c>
      <c r="C121" s="503" t="s">
        <v>86</v>
      </c>
      <c r="D121" s="180" t="s">
        <v>84</v>
      </c>
      <c r="E121" s="181">
        <v>4000</v>
      </c>
      <c r="F121" s="182">
        <f t="shared" si="1"/>
        <v>7.2503172013775599</v>
      </c>
      <c r="G121" s="181">
        <v>551.70000000000005</v>
      </c>
      <c r="H121" s="180" t="s">
        <v>20</v>
      </c>
      <c r="I121" s="513" t="s">
        <v>885</v>
      </c>
      <c r="J121" s="181" t="s">
        <v>81</v>
      </c>
      <c r="K121" s="500" t="s">
        <v>1205</v>
      </c>
      <c r="L121" s="181" t="s">
        <v>83</v>
      </c>
    </row>
    <row r="122" spans="1:12" hidden="1">
      <c r="A122" s="510">
        <v>46058</v>
      </c>
      <c r="B122" s="181" t="s">
        <v>887</v>
      </c>
      <c r="C122" s="181" t="s">
        <v>164</v>
      </c>
      <c r="D122" s="180" t="s">
        <v>84</v>
      </c>
      <c r="E122" s="181">
        <v>2000</v>
      </c>
      <c r="F122" s="182">
        <f t="shared" si="1"/>
        <v>3.6251586006887799</v>
      </c>
      <c r="G122" s="181">
        <v>551.70000000000005</v>
      </c>
      <c r="H122" s="180" t="s">
        <v>20</v>
      </c>
      <c r="I122" s="513" t="s">
        <v>885</v>
      </c>
      <c r="J122" s="181" t="s">
        <v>81</v>
      </c>
      <c r="K122" s="500" t="s">
        <v>1205</v>
      </c>
      <c r="L122" s="181" t="s">
        <v>83</v>
      </c>
    </row>
    <row r="123" spans="1:12" hidden="1">
      <c r="A123" s="525">
        <v>46058</v>
      </c>
      <c r="B123" s="526" t="s">
        <v>867</v>
      </c>
      <c r="C123" s="503" t="s">
        <v>851</v>
      </c>
      <c r="D123" s="527" t="s">
        <v>84</v>
      </c>
      <c r="E123" s="526">
        <v>13000</v>
      </c>
      <c r="F123" s="182">
        <f t="shared" si="1"/>
        <v>23.563530904477069</v>
      </c>
      <c r="G123" s="181">
        <v>551.70000000000005</v>
      </c>
      <c r="H123" s="180" t="s">
        <v>16</v>
      </c>
      <c r="I123" s="181" t="s">
        <v>864</v>
      </c>
      <c r="J123" s="181" t="s">
        <v>81</v>
      </c>
      <c r="K123" s="500" t="s">
        <v>1205</v>
      </c>
      <c r="L123" s="181" t="s">
        <v>83</v>
      </c>
    </row>
    <row r="124" spans="1:12" hidden="1">
      <c r="A124" s="525">
        <v>46058</v>
      </c>
      <c r="B124" s="526" t="s">
        <v>888</v>
      </c>
      <c r="C124" s="503" t="s">
        <v>851</v>
      </c>
      <c r="D124" s="527" t="s">
        <v>84</v>
      </c>
      <c r="E124" s="526">
        <v>5000</v>
      </c>
      <c r="F124" s="182">
        <f t="shared" si="1"/>
        <v>9.0628965017219496</v>
      </c>
      <c r="G124" s="181">
        <v>551.70000000000005</v>
      </c>
      <c r="H124" s="309" t="s">
        <v>16</v>
      </c>
      <c r="I124" s="181" t="s">
        <v>864</v>
      </c>
      <c r="J124" s="181" t="s">
        <v>81</v>
      </c>
      <c r="K124" s="500" t="s">
        <v>1205</v>
      </c>
      <c r="L124" s="181" t="s">
        <v>83</v>
      </c>
    </row>
    <row r="125" spans="1:12" hidden="1">
      <c r="A125" s="525">
        <v>46058</v>
      </c>
      <c r="B125" s="526" t="s">
        <v>889</v>
      </c>
      <c r="C125" s="503" t="s">
        <v>86</v>
      </c>
      <c r="D125" s="527" t="s">
        <v>84</v>
      </c>
      <c r="E125" s="526">
        <v>2000</v>
      </c>
      <c r="F125" s="182">
        <f t="shared" si="1"/>
        <v>3.6251586006887799</v>
      </c>
      <c r="G125" s="181">
        <v>551.70000000000005</v>
      </c>
      <c r="H125" s="180" t="s">
        <v>16</v>
      </c>
      <c r="I125" s="181" t="s">
        <v>864</v>
      </c>
      <c r="J125" s="181" t="s">
        <v>81</v>
      </c>
      <c r="K125" s="500" t="s">
        <v>1205</v>
      </c>
      <c r="L125" s="181" t="s">
        <v>83</v>
      </c>
    </row>
    <row r="126" spans="1:12" hidden="1">
      <c r="A126" s="525">
        <v>46058</v>
      </c>
      <c r="B126" s="526" t="s">
        <v>890</v>
      </c>
      <c r="C126" s="503" t="s">
        <v>86</v>
      </c>
      <c r="D126" s="527" t="s">
        <v>84</v>
      </c>
      <c r="E126" s="526">
        <v>2000</v>
      </c>
      <c r="F126" s="182">
        <f t="shared" si="1"/>
        <v>3.6251586006887799</v>
      </c>
      <c r="G126" s="181">
        <v>551.70000000000005</v>
      </c>
      <c r="H126" s="309" t="s">
        <v>16</v>
      </c>
      <c r="I126" s="181" t="s">
        <v>864</v>
      </c>
      <c r="J126" s="181" t="s">
        <v>81</v>
      </c>
      <c r="K126" s="500" t="s">
        <v>1205</v>
      </c>
      <c r="L126" s="181" t="s">
        <v>83</v>
      </c>
    </row>
    <row r="127" spans="1:12" hidden="1">
      <c r="A127" s="525">
        <v>46058</v>
      </c>
      <c r="B127" s="526" t="s">
        <v>869</v>
      </c>
      <c r="C127" s="526" t="s">
        <v>164</v>
      </c>
      <c r="D127" s="527" t="s">
        <v>84</v>
      </c>
      <c r="E127" s="526">
        <v>3000</v>
      </c>
      <c r="F127" s="182">
        <f t="shared" si="1"/>
        <v>5.4377379010331701</v>
      </c>
      <c r="G127" s="181">
        <v>551.70000000000005</v>
      </c>
      <c r="H127" s="180" t="s">
        <v>16</v>
      </c>
      <c r="I127" s="181" t="s">
        <v>864</v>
      </c>
      <c r="J127" s="181" t="s">
        <v>81</v>
      </c>
      <c r="K127" s="500" t="s">
        <v>1205</v>
      </c>
      <c r="L127" s="181" t="s">
        <v>83</v>
      </c>
    </row>
    <row r="128" spans="1:12" hidden="1">
      <c r="A128" s="532">
        <v>46059</v>
      </c>
      <c r="B128" s="181" t="s">
        <v>891</v>
      </c>
      <c r="C128" s="181" t="s">
        <v>748</v>
      </c>
      <c r="D128" s="511" t="s">
        <v>10</v>
      </c>
      <c r="E128" s="179">
        <v>1455</v>
      </c>
      <c r="F128" s="182">
        <f t="shared" si="1"/>
        <v>2.6373028820010873</v>
      </c>
      <c r="G128" s="181">
        <v>551.70000000000005</v>
      </c>
      <c r="H128" s="498" t="s">
        <v>9</v>
      </c>
      <c r="I128" s="181" t="s">
        <v>892</v>
      </c>
      <c r="J128" s="181" t="s">
        <v>81</v>
      </c>
      <c r="K128" s="500" t="s">
        <v>786</v>
      </c>
      <c r="L128" s="181" t="s">
        <v>83</v>
      </c>
    </row>
    <row r="129" spans="1:12" hidden="1">
      <c r="A129" s="532">
        <v>46059</v>
      </c>
      <c r="B129" s="181" t="s">
        <v>891</v>
      </c>
      <c r="C129" s="181" t="s">
        <v>748</v>
      </c>
      <c r="D129" s="511" t="s">
        <v>10</v>
      </c>
      <c r="E129" s="181">
        <v>1350</v>
      </c>
      <c r="F129" s="182">
        <f t="shared" si="1"/>
        <v>2.4469820554649262</v>
      </c>
      <c r="G129" s="181">
        <v>551.70000000000005</v>
      </c>
      <c r="H129" s="498" t="s">
        <v>9</v>
      </c>
      <c r="I129" s="181" t="s">
        <v>893</v>
      </c>
      <c r="J129" s="181" t="s">
        <v>81</v>
      </c>
      <c r="K129" s="500" t="s">
        <v>786</v>
      </c>
      <c r="L129" s="181" t="s">
        <v>83</v>
      </c>
    </row>
    <row r="130" spans="1:12" hidden="1">
      <c r="A130" s="528">
        <v>46059</v>
      </c>
      <c r="B130" s="503" t="s">
        <v>894</v>
      </c>
      <c r="C130" s="503" t="s">
        <v>86</v>
      </c>
      <c r="D130" s="515" t="s">
        <v>84</v>
      </c>
      <c r="E130" s="529">
        <v>500</v>
      </c>
      <c r="F130" s="182">
        <f t="shared" ref="F130:F193" si="2">+E130/G130</f>
        <v>0.90628965017219498</v>
      </c>
      <c r="G130" s="181">
        <v>551.70000000000005</v>
      </c>
      <c r="H130" s="205" t="s">
        <v>11</v>
      </c>
      <c r="I130" s="503" t="s">
        <v>871</v>
      </c>
      <c r="J130" s="181" t="s">
        <v>81</v>
      </c>
      <c r="K130" s="500" t="s">
        <v>1205</v>
      </c>
      <c r="L130" s="181" t="s">
        <v>83</v>
      </c>
    </row>
    <row r="131" spans="1:12" hidden="1">
      <c r="A131" s="530">
        <v>46059</v>
      </c>
      <c r="B131" s="503" t="s">
        <v>895</v>
      </c>
      <c r="C131" s="503" t="s">
        <v>86</v>
      </c>
      <c r="D131" s="515" t="s">
        <v>84</v>
      </c>
      <c r="E131" s="529">
        <v>2000</v>
      </c>
      <c r="F131" s="182">
        <f t="shared" si="2"/>
        <v>3.6251586006887799</v>
      </c>
      <c r="G131" s="181">
        <v>551.70000000000005</v>
      </c>
      <c r="H131" s="205" t="s">
        <v>11</v>
      </c>
      <c r="I131" s="503" t="s">
        <v>871</v>
      </c>
      <c r="J131" s="181" t="s">
        <v>81</v>
      </c>
      <c r="K131" s="500" t="s">
        <v>1205</v>
      </c>
      <c r="L131" s="181" t="s">
        <v>83</v>
      </c>
    </row>
    <row r="132" spans="1:12" hidden="1">
      <c r="A132" s="528">
        <v>46059</v>
      </c>
      <c r="B132" s="503" t="s">
        <v>896</v>
      </c>
      <c r="C132" s="503" t="s">
        <v>86</v>
      </c>
      <c r="D132" s="515" t="s">
        <v>84</v>
      </c>
      <c r="E132" s="529">
        <v>1000</v>
      </c>
      <c r="F132" s="182">
        <f t="shared" si="2"/>
        <v>1.81257930034439</v>
      </c>
      <c r="G132" s="181">
        <v>551.70000000000005</v>
      </c>
      <c r="H132" s="205" t="s">
        <v>11</v>
      </c>
      <c r="I132" s="503" t="s">
        <v>871</v>
      </c>
      <c r="J132" s="181" t="s">
        <v>81</v>
      </c>
      <c r="K132" s="500" t="s">
        <v>1205</v>
      </c>
      <c r="L132" s="181" t="s">
        <v>83</v>
      </c>
    </row>
    <row r="133" spans="1:12" hidden="1">
      <c r="A133" s="530">
        <v>46059</v>
      </c>
      <c r="B133" s="503" t="s">
        <v>897</v>
      </c>
      <c r="C133" s="503" t="s">
        <v>164</v>
      </c>
      <c r="D133" s="515" t="s">
        <v>84</v>
      </c>
      <c r="E133" s="529">
        <v>5000</v>
      </c>
      <c r="F133" s="182">
        <f t="shared" si="2"/>
        <v>9.0628965017219496</v>
      </c>
      <c r="G133" s="181">
        <v>551.70000000000005</v>
      </c>
      <c r="H133" s="205" t="s">
        <v>11</v>
      </c>
      <c r="I133" s="503" t="s">
        <v>871</v>
      </c>
      <c r="J133" s="181" t="s">
        <v>81</v>
      </c>
      <c r="K133" s="500" t="s">
        <v>1205</v>
      </c>
      <c r="L133" s="181" t="s">
        <v>83</v>
      </c>
    </row>
    <row r="134" spans="1:12" hidden="1">
      <c r="A134" s="528">
        <v>46059</v>
      </c>
      <c r="B134" s="503" t="s">
        <v>898</v>
      </c>
      <c r="C134" s="503" t="s">
        <v>164</v>
      </c>
      <c r="D134" s="515" t="s">
        <v>84</v>
      </c>
      <c r="E134" s="529">
        <v>2000</v>
      </c>
      <c r="F134" s="182">
        <f t="shared" si="2"/>
        <v>3.6251586006887799</v>
      </c>
      <c r="G134" s="181">
        <v>551.70000000000005</v>
      </c>
      <c r="H134" s="205" t="s">
        <v>11</v>
      </c>
      <c r="I134" s="503" t="s">
        <v>871</v>
      </c>
      <c r="J134" s="181" t="s">
        <v>81</v>
      </c>
      <c r="K134" s="500" t="s">
        <v>1205</v>
      </c>
      <c r="L134" s="181" t="s">
        <v>83</v>
      </c>
    </row>
    <row r="135" spans="1:12" hidden="1">
      <c r="A135" s="530">
        <v>46059</v>
      </c>
      <c r="B135" s="503" t="s">
        <v>899</v>
      </c>
      <c r="C135" s="503" t="s">
        <v>86</v>
      </c>
      <c r="D135" s="515" t="s">
        <v>84</v>
      </c>
      <c r="E135" s="529">
        <v>1000</v>
      </c>
      <c r="F135" s="182">
        <f t="shared" si="2"/>
        <v>1.81257930034439</v>
      </c>
      <c r="G135" s="181">
        <v>551.70000000000005</v>
      </c>
      <c r="H135" s="205" t="s">
        <v>11</v>
      </c>
      <c r="I135" s="503" t="s">
        <v>871</v>
      </c>
      <c r="J135" s="181" t="s">
        <v>81</v>
      </c>
      <c r="K135" s="500" t="s">
        <v>1205</v>
      </c>
      <c r="L135" s="181" t="s">
        <v>83</v>
      </c>
    </row>
    <row r="136" spans="1:12" hidden="1">
      <c r="A136" s="528">
        <v>46059</v>
      </c>
      <c r="B136" s="503" t="s">
        <v>900</v>
      </c>
      <c r="C136" s="503" t="s">
        <v>86</v>
      </c>
      <c r="D136" s="515" t="s">
        <v>84</v>
      </c>
      <c r="E136" s="529">
        <v>2000</v>
      </c>
      <c r="F136" s="182">
        <f t="shared" si="2"/>
        <v>3.6251586006887799</v>
      </c>
      <c r="G136" s="181">
        <v>551.70000000000005</v>
      </c>
      <c r="H136" s="205" t="s">
        <v>11</v>
      </c>
      <c r="I136" s="503" t="s">
        <v>871</v>
      </c>
      <c r="J136" s="181" t="s">
        <v>81</v>
      </c>
      <c r="K136" s="500" t="s">
        <v>1205</v>
      </c>
      <c r="L136" s="181" t="s">
        <v>83</v>
      </c>
    </row>
    <row r="137" spans="1:12" hidden="1">
      <c r="A137" s="530">
        <v>46059</v>
      </c>
      <c r="B137" s="503" t="s">
        <v>901</v>
      </c>
      <c r="C137" s="503" t="s">
        <v>86</v>
      </c>
      <c r="D137" s="515" t="s">
        <v>84</v>
      </c>
      <c r="E137" s="529">
        <v>500</v>
      </c>
      <c r="F137" s="182">
        <f t="shared" si="2"/>
        <v>0.90628965017219498</v>
      </c>
      <c r="G137" s="181">
        <v>551.70000000000005</v>
      </c>
      <c r="H137" s="205" t="s">
        <v>11</v>
      </c>
      <c r="I137" s="503" t="s">
        <v>871</v>
      </c>
      <c r="J137" s="181" t="s">
        <v>81</v>
      </c>
      <c r="K137" s="500" t="s">
        <v>1205</v>
      </c>
      <c r="L137" s="181" t="s">
        <v>83</v>
      </c>
    </row>
    <row r="138" spans="1:12" hidden="1">
      <c r="A138" s="528">
        <v>46059</v>
      </c>
      <c r="B138" s="503" t="s">
        <v>90</v>
      </c>
      <c r="C138" s="503" t="s">
        <v>851</v>
      </c>
      <c r="D138" s="515" t="s">
        <v>84</v>
      </c>
      <c r="E138" s="529">
        <v>13000</v>
      </c>
      <c r="F138" s="182">
        <f t="shared" si="2"/>
        <v>23.563530904477069</v>
      </c>
      <c r="G138" s="181">
        <v>551.70000000000005</v>
      </c>
      <c r="H138" s="205" t="s">
        <v>11</v>
      </c>
      <c r="I138" s="503" t="s">
        <v>871</v>
      </c>
      <c r="J138" s="181" t="s">
        <v>81</v>
      </c>
      <c r="K138" s="500" t="s">
        <v>1205</v>
      </c>
      <c r="L138" s="181" t="s">
        <v>83</v>
      </c>
    </row>
    <row r="139" spans="1:12" hidden="1">
      <c r="A139" s="530">
        <v>46059</v>
      </c>
      <c r="B139" s="503" t="s">
        <v>902</v>
      </c>
      <c r="C139" s="503" t="s">
        <v>851</v>
      </c>
      <c r="D139" s="515" t="s">
        <v>84</v>
      </c>
      <c r="E139" s="529">
        <v>5000</v>
      </c>
      <c r="F139" s="182">
        <f t="shared" si="2"/>
        <v>9.0628965017219496</v>
      </c>
      <c r="G139" s="181">
        <v>551.70000000000005</v>
      </c>
      <c r="H139" s="205" t="s">
        <v>11</v>
      </c>
      <c r="I139" s="503" t="s">
        <v>871</v>
      </c>
      <c r="J139" s="181" t="s">
        <v>81</v>
      </c>
      <c r="K139" s="500" t="s">
        <v>1205</v>
      </c>
      <c r="L139" s="181" t="s">
        <v>83</v>
      </c>
    </row>
    <row r="140" spans="1:12" hidden="1">
      <c r="A140" s="528">
        <v>46059</v>
      </c>
      <c r="B140" s="503" t="s">
        <v>903</v>
      </c>
      <c r="C140" s="503" t="s">
        <v>86</v>
      </c>
      <c r="D140" s="515" t="s">
        <v>84</v>
      </c>
      <c r="E140" s="529">
        <v>500</v>
      </c>
      <c r="F140" s="182">
        <f t="shared" si="2"/>
        <v>0.90628965017219498</v>
      </c>
      <c r="G140" s="181">
        <v>551.70000000000005</v>
      </c>
      <c r="H140" s="205" t="s">
        <v>11</v>
      </c>
      <c r="I140" s="503" t="s">
        <v>871</v>
      </c>
      <c r="J140" s="181" t="s">
        <v>81</v>
      </c>
      <c r="K140" s="500" t="s">
        <v>1205</v>
      </c>
      <c r="L140" s="181" t="s">
        <v>83</v>
      </c>
    </row>
    <row r="141" spans="1:12" hidden="1">
      <c r="A141" s="530">
        <v>46059</v>
      </c>
      <c r="B141" s="503" t="s">
        <v>904</v>
      </c>
      <c r="C141" s="503" t="s">
        <v>86</v>
      </c>
      <c r="D141" s="515" t="s">
        <v>84</v>
      </c>
      <c r="E141" s="529">
        <v>500</v>
      </c>
      <c r="F141" s="182">
        <f t="shared" si="2"/>
        <v>0.90628965017219498</v>
      </c>
      <c r="G141" s="181">
        <v>551.70000000000005</v>
      </c>
      <c r="H141" s="205" t="s">
        <v>11</v>
      </c>
      <c r="I141" s="503" t="s">
        <v>871</v>
      </c>
      <c r="J141" s="181" t="s">
        <v>81</v>
      </c>
      <c r="K141" s="500" t="s">
        <v>1205</v>
      </c>
      <c r="L141" s="181" t="s">
        <v>83</v>
      </c>
    </row>
    <row r="142" spans="1:12" hidden="1">
      <c r="A142" s="528">
        <v>46059</v>
      </c>
      <c r="B142" s="503" t="s">
        <v>905</v>
      </c>
      <c r="C142" s="503" t="s">
        <v>86</v>
      </c>
      <c r="D142" s="515" t="s">
        <v>84</v>
      </c>
      <c r="E142" s="529">
        <v>500</v>
      </c>
      <c r="F142" s="182">
        <f t="shared" si="2"/>
        <v>0.90628965017219498</v>
      </c>
      <c r="G142" s="181">
        <v>551.70000000000005</v>
      </c>
      <c r="H142" s="205" t="s">
        <v>11</v>
      </c>
      <c r="I142" s="503" t="s">
        <v>871</v>
      </c>
      <c r="J142" s="181" t="s">
        <v>81</v>
      </c>
      <c r="K142" s="500" t="s">
        <v>1205</v>
      </c>
      <c r="L142" s="181" t="s">
        <v>83</v>
      </c>
    </row>
    <row r="143" spans="1:12" hidden="1">
      <c r="A143" s="530">
        <v>46059</v>
      </c>
      <c r="B143" s="503" t="s">
        <v>906</v>
      </c>
      <c r="C143" s="503" t="s">
        <v>86</v>
      </c>
      <c r="D143" s="515" t="s">
        <v>84</v>
      </c>
      <c r="E143" s="529">
        <v>500</v>
      </c>
      <c r="F143" s="182">
        <f t="shared" si="2"/>
        <v>0.90628965017219498</v>
      </c>
      <c r="G143" s="181">
        <v>551.70000000000005</v>
      </c>
      <c r="H143" s="205" t="s">
        <v>11</v>
      </c>
      <c r="I143" s="503" t="s">
        <v>871</v>
      </c>
      <c r="J143" s="181" t="s">
        <v>81</v>
      </c>
      <c r="K143" s="500" t="s">
        <v>1205</v>
      </c>
      <c r="L143" s="181" t="s">
        <v>83</v>
      </c>
    </row>
    <row r="144" spans="1:12" hidden="1">
      <c r="A144" s="528">
        <v>46059</v>
      </c>
      <c r="B144" s="503" t="s">
        <v>907</v>
      </c>
      <c r="C144" s="503" t="s">
        <v>86</v>
      </c>
      <c r="D144" s="515" t="s">
        <v>84</v>
      </c>
      <c r="E144" s="529">
        <v>500</v>
      </c>
      <c r="F144" s="182">
        <f t="shared" si="2"/>
        <v>0.90628965017219498</v>
      </c>
      <c r="G144" s="181">
        <v>551.70000000000005</v>
      </c>
      <c r="H144" s="205" t="s">
        <v>11</v>
      </c>
      <c r="I144" s="503" t="s">
        <v>871</v>
      </c>
      <c r="J144" s="181" t="s">
        <v>81</v>
      </c>
      <c r="K144" s="500" t="s">
        <v>1205</v>
      </c>
      <c r="L144" s="181" t="s">
        <v>83</v>
      </c>
    </row>
    <row r="145" spans="1:12" hidden="1">
      <c r="A145" s="510">
        <v>46059</v>
      </c>
      <c r="B145" s="181" t="s">
        <v>908</v>
      </c>
      <c r="C145" s="503" t="s">
        <v>86</v>
      </c>
      <c r="D145" s="180" t="s">
        <v>84</v>
      </c>
      <c r="E145" s="181">
        <v>4000</v>
      </c>
      <c r="F145" s="182">
        <f t="shared" si="2"/>
        <v>7.2503172013775599</v>
      </c>
      <c r="G145" s="181">
        <v>551.70000000000005</v>
      </c>
      <c r="H145" s="180" t="s">
        <v>20</v>
      </c>
      <c r="I145" s="513" t="s">
        <v>909</v>
      </c>
      <c r="J145" s="181" t="s">
        <v>81</v>
      </c>
      <c r="K145" s="500" t="s">
        <v>1205</v>
      </c>
      <c r="L145" s="181" t="s">
        <v>83</v>
      </c>
    </row>
    <row r="146" spans="1:12" hidden="1">
      <c r="A146" s="510">
        <v>46059</v>
      </c>
      <c r="B146" s="181" t="s">
        <v>910</v>
      </c>
      <c r="C146" s="503" t="s">
        <v>86</v>
      </c>
      <c r="D146" s="180" t="s">
        <v>84</v>
      </c>
      <c r="E146" s="181">
        <v>4000</v>
      </c>
      <c r="F146" s="182">
        <f t="shared" si="2"/>
        <v>7.2503172013775599</v>
      </c>
      <c r="G146" s="181">
        <v>551.70000000000005</v>
      </c>
      <c r="H146" s="180" t="s">
        <v>20</v>
      </c>
      <c r="I146" s="513" t="s">
        <v>909</v>
      </c>
      <c r="J146" s="181" t="s">
        <v>81</v>
      </c>
      <c r="K146" s="500" t="s">
        <v>1205</v>
      </c>
      <c r="L146" s="181" t="s">
        <v>83</v>
      </c>
    </row>
    <row r="147" spans="1:12" hidden="1">
      <c r="A147" s="510">
        <v>46059</v>
      </c>
      <c r="B147" s="181" t="s">
        <v>887</v>
      </c>
      <c r="C147" s="181" t="s">
        <v>164</v>
      </c>
      <c r="D147" s="180" t="s">
        <v>84</v>
      </c>
      <c r="E147" s="181">
        <v>2000</v>
      </c>
      <c r="F147" s="182">
        <f t="shared" si="2"/>
        <v>3.6251586006887799</v>
      </c>
      <c r="G147" s="181">
        <v>551.70000000000005</v>
      </c>
      <c r="H147" s="180" t="s">
        <v>20</v>
      </c>
      <c r="I147" s="513" t="s">
        <v>909</v>
      </c>
      <c r="J147" s="181" t="s">
        <v>81</v>
      </c>
      <c r="K147" s="500" t="s">
        <v>1205</v>
      </c>
      <c r="L147" s="181" t="s">
        <v>83</v>
      </c>
    </row>
    <row r="148" spans="1:12" hidden="1">
      <c r="A148" s="524">
        <v>46059</v>
      </c>
      <c r="B148" s="503" t="s">
        <v>221</v>
      </c>
      <c r="C148" s="503" t="s">
        <v>86</v>
      </c>
      <c r="D148" s="514" t="s">
        <v>84</v>
      </c>
      <c r="E148" s="503">
        <v>5500</v>
      </c>
      <c r="F148" s="182">
        <f t="shared" si="2"/>
        <v>9.969186151894144</v>
      </c>
      <c r="G148" s="181">
        <v>551.70000000000005</v>
      </c>
      <c r="H148" s="205" t="s">
        <v>18</v>
      </c>
      <c r="I148" s="503" t="s">
        <v>911</v>
      </c>
      <c r="J148" s="181" t="s">
        <v>81</v>
      </c>
      <c r="K148" s="500" t="s">
        <v>1205</v>
      </c>
      <c r="L148" s="181" t="s">
        <v>83</v>
      </c>
    </row>
    <row r="149" spans="1:12" hidden="1">
      <c r="A149" s="524">
        <v>46059</v>
      </c>
      <c r="B149" s="503" t="s">
        <v>912</v>
      </c>
      <c r="C149" s="503" t="s">
        <v>851</v>
      </c>
      <c r="D149" s="514" t="s">
        <v>84</v>
      </c>
      <c r="E149" s="503">
        <v>5000</v>
      </c>
      <c r="F149" s="182">
        <f t="shared" si="2"/>
        <v>9.0628965017219496</v>
      </c>
      <c r="G149" s="181">
        <v>551.70000000000005</v>
      </c>
      <c r="H149" s="205" t="s">
        <v>18</v>
      </c>
      <c r="I149" s="503" t="s">
        <v>911</v>
      </c>
      <c r="J149" s="181" t="s">
        <v>81</v>
      </c>
      <c r="K149" s="500" t="s">
        <v>1205</v>
      </c>
      <c r="L149" s="181" t="s">
        <v>83</v>
      </c>
    </row>
    <row r="150" spans="1:12" hidden="1">
      <c r="A150" s="524">
        <v>46059</v>
      </c>
      <c r="B150" s="503" t="s">
        <v>913</v>
      </c>
      <c r="C150" s="503" t="s">
        <v>86</v>
      </c>
      <c r="D150" s="514" t="s">
        <v>84</v>
      </c>
      <c r="E150" s="503">
        <v>1500</v>
      </c>
      <c r="F150" s="182">
        <f t="shared" si="2"/>
        <v>2.7188689505165851</v>
      </c>
      <c r="G150" s="181">
        <v>551.70000000000005</v>
      </c>
      <c r="H150" s="205" t="s">
        <v>18</v>
      </c>
      <c r="I150" s="503" t="s">
        <v>911</v>
      </c>
      <c r="J150" s="181" t="s">
        <v>81</v>
      </c>
      <c r="K150" s="500" t="s">
        <v>1205</v>
      </c>
      <c r="L150" s="181" t="s">
        <v>83</v>
      </c>
    </row>
    <row r="151" spans="1:12" hidden="1">
      <c r="A151" s="524">
        <v>46059</v>
      </c>
      <c r="B151" s="503" t="s">
        <v>914</v>
      </c>
      <c r="C151" s="503" t="s">
        <v>86</v>
      </c>
      <c r="D151" s="514" t="s">
        <v>84</v>
      </c>
      <c r="E151" s="503">
        <v>7000</v>
      </c>
      <c r="F151" s="182">
        <f t="shared" si="2"/>
        <v>12.688055102410729</v>
      </c>
      <c r="G151" s="181">
        <v>551.70000000000005</v>
      </c>
      <c r="H151" s="205" t="s">
        <v>18</v>
      </c>
      <c r="I151" s="503" t="s">
        <v>911</v>
      </c>
      <c r="J151" s="181" t="s">
        <v>81</v>
      </c>
      <c r="K151" s="500" t="s">
        <v>1205</v>
      </c>
      <c r="L151" s="181" t="s">
        <v>83</v>
      </c>
    </row>
    <row r="152" spans="1:12" hidden="1">
      <c r="A152" s="524">
        <v>46059</v>
      </c>
      <c r="B152" s="503" t="s">
        <v>915</v>
      </c>
      <c r="C152" s="503" t="s">
        <v>86</v>
      </c>
      <c r="D152" s="514" t="s">
        <v>84</v>
      </c>
      <c r="E152" s="503">
        <v>1000</v>
      </c>
      <c r="F152" s="182">
        <f t="shared" si="2"/>
        <v>1.81257930034439</v>
      </c>
      <c r="G152" s="181">
        <v>551.70000000000005</v>
      </c>
      <c r="H152" s="205" t="s">
        <v>18</v>
      </c>
      <c r="I152" s="503" t="s">
        <v>911</v>
      </c>
      <c r="J152" s="181" t="s">
        <v>81</v>
      </c>
      <c r="K152" s="500" t="s">
        <v>1205</v>
      </c>
      <c r="L152" s="181" t="s">
        <v>83</v>
      </c>
    </row>
    <row r="153" spans="1:12" hidden="1">
      <c r="A153" s="524">
        <v>46059</v>
      </c>
      <c r="B153" s="503" t="s">
        <v>916</v>
      </c>
      <c r="C153" s="503" t="s">
        <v>86</v>
      </c>
      <c r="D153" s="514" t="s">
        <v>84</v>
      </c>
      <c r="E153" s="503">
        <v>500</v>
      </c>
      <c r="F153" s="182">
        <f t="shared" si="2"/>
        <v>0.90628965017219498</v>
      </c>
      <c r="G153" s="181">
        <v>551.70000000000005</v>
      </c>
      <c r="H153" s="205" t="s">
        <v>18</v>
      </c>
      <c r="I153" s="503" t="s">
        <v>911</v>
      </c>
      <c r="J153" s="181" t="s">
        <v>81</v>
      </c>
      <c r="K153" s="500" t="s">
        <v>1205</v>
      </c>
      <c r="L153" s="181" t="s">
        <v>83</v>
      </c>
    </row>
    <row r="154" spans="1:12" hidden="1">
      <c r="A154" s="524">
        <v>46059</v>
      </c>
      <c r="B154" s="503" t="s">
        <v>917</v>
      </c>
      <c r="C154" s="503" t="s">
        <v>86</v>
      </c>
      <c r="D154" s="514" t="s">
        <v>84</v>
      </c>
      <c r="E154" s="503">
        <v>500</v>
      </c>
      <c r="F154" s="182">
        <f t="shared" si="2"/>
        <v>0.90628965017219498</v>
      </c>
      <c r="G154" s="181">
        <v>551.70000000000005</v>
      </c>
      <c r="H154" s="205" t="s">
        <v>18</v>
      </c>
      <c r="I154" s="503" t="s">
        <v>911</v>
      </c>
      <c r="J154" s="181" t="s">
        <v>81</v>
      </c>
      <c r="K154" s="500" t="s">
        <v>1205</v>
      </c>
      <c r="L154" s="181" t="s">
        <v>83</v>
      </c>
    </row>
    <row r="155" spans="1:12" hidden="1">
      <c r="A155" s="524">
        <v>46059</v>
      </c>
      <c r="B155" s="503" t="s">
        <v>918</v>
      </c>
      <c r="C155" s="503" t="s">
        <v>86</v>
      </c>
      <c r="D155" s="514" t="s">
        <v>84</v>
      </c>
      <c r="E155" s="503">
        <v>500</v>
      </c>
      <c r="F155" s="182">
        <f t="shared" si="2"/>
        <v>0.90628965017219498</v>
      </c>
      <c r="G155" s="181">
        <v>551.70000000000005</v>
      </c>
      <c r="H155" s="205" t="s">
        <v>18</v>
      </c>
      <c r="I155" s="503" t="s">
        <v>911</v>
      </c>
      <c r="J155" s="181" t="s">
        <v>81</v>
      </c>
      <c r="K155" s="500" t="s">
        <v>1205</v>
      </c>
      <c r="L155" s="181" t="s">
        <v>83</v>
      </c>
    </row>
    <row r="156" spans="1:12" hidden="1">
      <c r="A156" s="524">
        <v>46059</v>
      </c>
      <c r="B156" s="503" t="s">
        <v>919</v>
      </c>
      <c r="C156" s="503" t="s">
        <v>86</v>
      </c>
      <c r="D156" s="514" t="s">
        <v>84</v>
      </c>
      <c r="E156" s="503">
        <v>500</v>
      </c>
      <c r="F156" s="182">
        <f t="shared" si="2"/>
        <v>0.90628965017219498</v>
      </c>
      <c r="G156" s="181">
        <v>551.70000000000005</v>
      </c>
      <c r="H156" s="205" t="s">
        <v>18</v>
      </c>
      <c r="I156" s="503" t="s">
        <v>911</v>
      </c>
      <c r="J156" s="181" t="s">
        <v>81</v>
      </c>
      <c r="K156" s="500" t="s">
        <v>1205</v>
      </c>
      <c r="L156" s="181" t="s">
        <v>83</v>
      </c>
    </row>
    <row r="157" spans="1:12" hidden="1">
      <c r="A157" s="524">
        <v>46059</v>
      </c>
      <c r="B157" s="503" t="s">
        <v>920</v>
      </c>
      <c r="C157" s="503" t="s">
        <v>86</v>
      </c>
      <c r="D157" s="514" t="s">
        <v>84</v>
      </c>
      <c r="E157" s="503">
        <v>500</v>
      </c>
      <c r="F157" s="182">
        <f t="shared" si="2"/>
        <v>0.90628965017219498</v>
      </c>
      <c r="G157" s="181">
        <v>551.70000000000005</v>
      </c>
      <c r="H157" s="205" t="s">
        <v>18</v>
      </c>
      <c r="I157" s="503" t="s">
        <v>911</v>
      </c>
      <c r="J157" s="181" t="s">
        <v>81</v>
      </c>
      <c r="K157" s="500" t="s">
        <v>1205</v>
      </c>
      <c r="L157" s="181" t="s">
        <v>83</v>
      </c>
    </row>
    <row r="158" spans="1:12" hidden="1">
      <c r="A158" s="524">
        <v>46059</v>
      </c>
      <c r="B158" s="503" t="s">
        <v>921</v>
      </c>
      <c r="C158" s="503" t="s">
        <v>86</v>
      </c>
      <c r="D158" s="514" t="s">
        <v>84</v>
      </c>
      <c r="E158" s="503">
        <v>500</v>
      </c>
      <c r="F158" s="182">
        <f t="shared" si="2"/>
        <v>0.90628965017219498</v>
      </c>
      <c r="G158" s="181">
        <v>551.70000000000005</v>
      </c>
      <c r="H158" s="205" t="s">
        <v>18</v>
      </c>
      <c r="I158" s="503" t="s">
        <v>911</v>
      </c>
      <c r="J158" s="181" t="s">
        <v>81</v>
      </c>
      <c r="K158" s="500" t="s">
        <v>1205</v>
      </c>
      <c r="L158" s="181" t="s">
        <v>83</v>
      </c>
    </row>
    <row r="159" spans="1:12" hidden="1">
      <c r="A159" s="524">
        <v>46059</v>
      </c>
      <c r="B159" s="503" t="s">
        <v>922</v>
      </c>
      <c r="C159" s="503" t="s">
        <v>164</v>
      </c>
      <c r="D159" s="514" t="s">
        <v>84</v>
      </c>
      <c r="E159" s="503">
        <v>3500</v>
      </c>
      <c r="F159" s="182">
        <f t="shared" si="2"/>
        <v>6.3440275512053645</v>
      </c>
      <c r="G159" s="181">
        <v>551.70000000000005</v>
      </c>
      <c r="H159" s="205" t="s">
        <v>18</v>
      </c>
      <c r="I159" s="503" t="s">
        <v>911</v>
      </c>
      <c r="J159" s="181" t="s">
        <v>81</v>
      </c>
      <c r="K159" s="500" t="s">
        <v>1205</v>
      </c>
      <c r="L159" s="181" t="s">
        <v>83</v>
      </c>
    </row>
    <row r="160" spans="1:12" hidden="1">
      <c r="A160" s="525">
        <v>46059</v>
      </c>
      <c r="B160" s="526" t="s">
        <v>923</v>
      </c>
      <c r="C160" s="503" t="s">
        <v>851</v>
      </c>
      <c r="D160" s="527" t="s">
        <v>84</v>
      </c>
      <c r="E160" s="526">
        <v>13000</v>
      </c>
      <c r="F160" s="182">
        <f t="shared" si="2"/>
        <v>23.563530904477069</v>
      </c>
      <c r="G160" s="181">
        <v>551.70000000000005</v>
      </c>
      <c r="H160" s="309" t="s">
        <v>16</v>
      </c>
      <c r="I160" s="181" t="s">
        <v>864</v>
      </c>
      <c r="J160" s="181" t="s">
        <v>81</v>
      </c>
      <c r="K160" s="500" t="s">
        <v>1205</v>
      </c>
      <c r="L160" s="181" t="s">
        <v>83</v>
      </c>
    </row>
    <row r="161" spans="1:12" hidden="1">
      <c r="A161" s="525">
        <v>46059</v>
      </c>
      <c r="B161" s="526" t="s">
        <v>866</v>
      </c>
      <c r="C161" s="503" t="s">
        <v>851</v>
      </c>
      <c r="D161" s="527" t="s">
        <v>84</v>
      </c>
      <c r="E161" s="526">
        <v>5000</v>
      </c>
      <c r="F161" s="182">
        <f t="shared" si="2"/>
        <v>9.0628965017219496</v>
      </c>
      <c r="G161" s="181">
        <v>551.70000000000005</v>
      </c>
      <c r="H161" s="180" t="s">
        <v>16</v>
      </c>
      <c r="I161" s="181" t="s">
        <v>864</v>
      </c>
      <c r="J161" s="181" t="s">
        <v>81</v>
      </c>
      <c r="K161" s="500" t="s">
        <v>1205</v>
      </c>
      <c r="L161" s="181" t="s">
        <v>83</v>
      </c>
    </row>
    <row r="162" spans="1:12" hidden="1">
      <c r="A162" s="525">
        <v>46059</v>
      </c>
      <c r="B162" s="526" t="s">
        <v>924</v>
      </c>
      <c r="C162" s="503" t="s">
        <v>86</v>
      </c>
      <c r="D162" s="527" t="s">
        <v>84</v>
      </c>
      <c r="E162" s="526">
        <v>2000</v>
      </c>
      <c r="F162" s="182">
        <f t="shared" si="2"/>
        <v>3.6251586006887799</v>
      </c>
      <c r="G162" s="181">
        <v>551.70000000000005</v>
      </c>
      <c r="H162" s="309" t="s">
        <v>16</v>
      </c>
      <c r="I162" s="181" t="s">
        <v>864</v>
      </c>
      <c r="J162" s="181" t="s">
        <v>81</v>
      </c>
      <c r="K162" s="500" t="s">
        <v>1205</v>
      </c>
      <c r="L162" s="181" t="s">
        <v>83</v>
      </c>
    </row>
    <row r="163" spans="1:12" hidden="1">
      <c r="A163" s="528">
        <v>46060</v>
      </c>
      <c r="B163" s="503" t="s">
        <v>925</v>
      </c>
      <c r="C163" s="503" t="s">
        <v>86</v>
      </c>
      <c r="D163" s="515" t="s">
        <v>84</v>
      </c>
      <c r="E163" s="529">
        <v>1000</v>
      </c>
      <c r="F163" s="182">
        <f t="shared" si="2"/>
        <v>1.81257930034439</v>
      </c>
      <c r="G163" s="181">
        <v>551.70000000000005</v>
      </c>
      <c r="H163" s="205" t="s">
        <v>11</v>
      </c>
      <c r="I163" s="503" t="s">
        <v>871</v>
      </c>
      <c r="J163" s="181" t="s">
        <v>81</v>
      </c>
      <c r="K163" s="500" t="s">
        <v>1205</v>
      </c>
      <c r="L163" s="181" t="s">
        <v>83</v>
      </c>
    </row>
    <row r="164" spans="1:12" hidden="1">
      <c r="A164" s="528">
        <v>46060</v>
      </c>
      <c r="B164" s="503" t="s">
        <v>926</v>
      </c>
      <c r="C164" s="503" t="s">
        <v>128</v>
      </c>
      <c r="D164" s="515" t="s">
        <v>84</v>
      </c>
      <c r="E164" s="529">
        <v>2500</v>
      </c>
      <c r="F164" s="182">
        <f t="shared" si="2"/>
        <v>4.5314482508609748</v>
      </c>
      <c r="G164" s="181">
        <v>551.70000000000005</v>
      </c>
      <c r="H164" s="205" t="s">
        <v>11</v>
      </c>
      <c r="I164" s="503" t="s">
        <v>871</v>
      </c>
      <c r="J164" s="181" t="s">
        <v>81</v>
      </c>
      <c r="K164" s="500" t="s">
        <v>1205</v>
      </c>
      <c r="L164" s="181" t="s">
        <v>83</v>
      </c>
    </row>
    <row r="165" spans="1:12" hidden="1">
      <c r="A165" s="528">
        <v>46060</v>
      </c>
      <c r="B165" s="503" t="s">
        <v>902</v>
      </c>
      <c r="C165" s="503" t="s">
        <v>851</v>
      </c>
      <c r="D165" s="515" t="s">
        <v>84</v>
      </c>
      <c r="E165" s="529">
        <v>5000</v>
      </c>
      <c r="F165" s="182">
        <f t="shared" si="2"/>
        <v>9.0628965017219496</v>
      </c>
      <c r="G165" s="181">
        <v>551.70000000000005</v>
      </c>
      <c r="H165" s="205" t="s">
        <v>11</v>
      </c>
      <c r="I165" s="503" t="s">
        <v>871</v>
      </c>
      <c r="J165" s="181" t="s">
        <v>81</v>
      </c>
      <c r="K165" s="500" t="s">
        <v>1205</v>
      </c>
      <c r="L165" s="181" t="s">
        <v>83</v>
      </c>
    </row>
    <row r="166" spans="1:12" hidden="1">
      <c r="A166" s="528">
        <v>46060</v>
      </c>
      <c r="B166" s="503" t="s">
        <v>927</v>
      </c>
      <c r="C166" s="503" t="s">
        <v>86</v>
      </c>
      <c r="D166" s="515" t="s">
        <v>84</v>
      </c>
      <c r="E166" s="529">
        <v>6000</v>
      </c>
      <c r="F166" s="182">
        <f t="shared" si="2"/>
        <v>10.87547580206634</v>
      </c>
      <c r="G166" s="181">
        <v>551.70000000000005</v>
      </c>
      <c r="H166" s="205" t="s">
        <v>11</v>
      </c>
      <c r="I166" s="503" t="s">
        <v>871</v>
      </c>
      <c r="J166" s="181" t="s">
        <v>81</v>
      </c>
      <c r="K166" s="500" t="s">
        <v>1205</v>
      </c>
      <c r="L166" s="181" t="s">
        <v>83</v>
      </c>
    </row>
    <row r="167" spans="1:12" hidden="1">
      <c r="A167" s="525">
        <v>46060</v>
      </c>
      <c r="B167" s="526" t="s">
        <v>928</v>
      </c>
      <c r="C167" s="526" t="s">
        <v>128</v>
      </c>
      <c r="D167" s="527" t="s">
        <v>84</v>
      </c>
      <c r="E167" s="526">
        <v>3500</v>
      </c>
      <c r="F167" s="182">
        <f t="shared" si="2"/>
        <v>6.3440275512053645</v>
      </c>
      <c r="G167" s="181">
        <v>551.70000000000005</v>
      </c>
      <c r="H167" s="180" t="s">
        <v>16</v>
      </c>
      <c r="I167" s="181" t="s">
        <v>864</v>
      </c>
      <c r="J167" s="181" t="s">
        <v>81</v>
      </c>
      <c r="K167" s="500" t="s">
        <v>1205</v>
      </c>
      <c r="L167" s="181" t="s">
        <v>83</v>
      </c>
    </row>
    <row r="168" spans="1:12" hidden="1">
      <c r="A168" s="525">
        <v>46060</v>
      </c>
      <c r="B168" s="526" t="s">
        <v>866</v>
      </c>
      <c r="C168" s="503" t="s">
        <v>851</v>
      </c>
      <c r="D168" s="527" t="s">
        <v>84</v>
      </c>
      <c r="E168" s="526">
        <v>5000</v>
      </c>
      <c r="F168" s="182">
        <f t="shared" si="2"/>
        <v>9.0628965017219496</v>
      </c>
      <c r="G168" s="181">
        <v>551.70000000000005</v>
      </c>
      <c r="H168" s="309" t="s">
        <v>16</v>
      </c>
      <c r="I168" s="181" t="s">
        <v>864</v>
      </c>
      <c r="J168" s="181" t="s">
        <v>81</v>
      </c>
      <c r="K168" s="500" t="s">
        <v>1205</v>
      </c>
      <c r="L168" s="181" t="s">
        <v>83</v>
      </c>
    </row>
    <row r="169" spans="1:12" hidden="1">
      <c r="A169" s="525">
        <v>46060</v>
      </c>
      <c r="B169" s="526" t="s">
        <v>929</v>
      </c>
      <c r="C169" s="503" t="s">
        <v>86</v>
      </c>
      <c r="D169" s="527" t="s">
        <v>84</v>
      </c>
      <c r="E169" s="526">
        <v>7000</v>
      </c>
      <c r="F169" s="182">
        <f t="shared" si="2"/>
        <v>12.688055102410729</v>
      </c>
      <c r="G169" s="181">
        <v>551.70000000000005</v>
      </c>
      <c r="H169" s="180" t="s">
        <v>16</v>
      </c>
      <c r="I169" s="181" t="s">
        <v>864</v>
      </c>
      <c r="J169" s="181" t="s">
        <v>81</v>
      </c>
      <c r="K169" s="500" t="s">
        <v>1205</v>
      </c>
      <c r="L169" s="181" t="s">
        <v>83</v>
      </c>
    </row>
    <row r="170" spans="1:12" hidden="1">
      <c r="A170" s="510">
        <v>46062</v>
      </c>
      <c r="B170" s="181" t="s">
        <v>930</v>
      </c>
      <c r="C170" s="181" t="s">
        <v>80</v>
      </c>
      <c r="D170" s="498" t="s">
        <v>10</v>
      </c>
      <c r="E170" s="181">
        <v>5000</v>
      </c>
      <c r="F170" s="182">
        <f t="shared" si="2"/>
        <v>9.0628965017219496</v>
      </c>
      <c r="G170" s="181">
        <v>551.70000000000005</v>
      </c>
      <c r="H170" s="498" t="s">
        <v>9</v>
      </c>
      <c r="I170" s="181" t="s">
        <v>931</v>
      </c>
      <c r="J170" s="181" t="s">
        <v>81</v>
      </c>
      <c r="K170" s="500" t="s">
        <v>786</v>
      </c>
      <c r="L170" s="181" t="s">
        <v>83</v>
      </c>
    </row>
    <row r="171" spans="1:12" hidden="1">
      <c r="A171" s="512">
        <v>46062</v>
      </c>
      <c r="B171" s="513" t="s">
        <v>932</v>
      </c>
      <c r="C171" s="513" t="s">
        <v>80</v>
      </c>
      <c r="D171" s="533" t="s">
        <v>14</v>
      </c>
      <c r="E171" s="513">
        <v>5000</v>
      </c>
      <c r="F171" s="182">
        <f t="shared" si="2"/>
        <v>9.0628965017219496</v>
      </c>
      <c r="G171" s="181">
        <v>551.70000000000005</v>
      </c>
      <c r="H171" s="180" t="s">
        <v>13</v>
      </c>
      <c r="I171" s="513" t="s">
        <v>931</v>
      </c>
      <c r="J171" s="181" t="s">
        <v>81</v>
      </c>
      <c r="K171" s="500" t="s">
        <v>786</v>
      </c>
      <c r="L171" s="181" t="s">
        <v>83</v>
      </c>
    </row>
    <row r="172" spans="1:12" hidden="1">
      <c r="A172" s="512">
        <v>46062</v>
      </c>
      <c r="B172" s="513" t="s">
        <v>932</v>
      </c>
      <c r="C172" s="513" t="s">
        <v>80</v>
      </c>
      <c r="D172" s="533" t="s">
        <v>84</v>
      </c>
      <c r="E172" s="513">
        <v>5000</v>
      </c>
      <c r="F172" s="182">
        <f t="shared" si="2"/>
        <v>9.0628965017219496</v>
      </c>
      <c r="G172" s="181">
        <v>551.70000000000005</v>
      </c>
      <c r="H172" s="205" t="s">
        <v>11</v>
      </c>
      <c r="I172" s="513" t="s">
        <v>931</v>
      </c>
      <c r="J172" s="181" t="s">
        <v>81</v>
      </c>
      <c r="K172" s="500" t="s">
        <v>1205</v>
      </c>
      <c r="L172" s="181" t="s">
        <v>83</v>
      </c>
    </row>
    <row r="173" spans="1:12" hidden="1">
      <c r="A173" s="512">
        <v>46062</v>
      </c>
      <c r="B173" s="513" t="s">
        <v>932</v>
      </c>
      <c r="C173" s="513" t="s">
        <v>80</v>
      </c>
      <c r="D173" s="533" t="s">
        <v>23</v>
      </c>
      <c r="E173" s="513">
        <v>5000</v>
      </c>
      <c r="F173" s="182">
        <f t="shared" si="2"/>
        <v>9.0628965017219496</v>
      </c>
      <c r="G173" s="181">
        <v>551.70000000000005</v>
      </c>
      <c r="H173" s="180" t="s">
        <v>22</v>
      </c>
      <c r="I173" s="513" t="s">
        <v>931</v>
      </c>
      <c r="J173" s="181" t="s">
        <v>81</v>
      </c>
      <c r="K173" s="500" t="s">
        <v>786</v>
      </c>
      <c r="L173" s="181" t="s">
        <v>83</v>
      </c>
    </row>
    <row r="174" spans="1:12" hidden="1">
      <c r="A174" s="510">
        <v>46062</v>
      </c>
      <c r="B174" s="505" t="s">
        <v>842</v>
      </c>
      <c r="C174" s="503" t="s">
        <v>86</v>
      </c>
      <c r="D174" s="511" t="s">
        <v>10</v>
      </c>
      <c r="E174" s="181">
        <v>1000</v>
      </c>
      <c r="F174" s="182">
        <f t="shared" si="2"/>
        <v>1.81257930034439</v>
      </c>
      <c r="G174" s="181">
        <v>551.70000000000005</v>
      </c>
      <c r="H174" s="180" t="s">
        <v>27</v>
      </c>
      <c r="I174" s="181" t="s">
        <v>933</v>
      </c>
      <c r="J174" s="181" t="s">
        <v>81</v>
      </c>
      <c r="K174" s="500" t="s">
        <v>786</v>
      </c>
      <c r="L174" s="181" t="s">
        <v>83</v>
      </c>
    </row>
    <row r="175" spans="1:12" hidden="1">
      <c r="A175" s="510">
        <v>46062</v>
      </c>
      <c r="B175" s="505" t="s">
        <v>844</v>
      </c>
      <c r="C175" s="503" t="s">
        <v>86</v>
      </c>
      <c r="D175" s="511" t="s">
        <v>10</v>
      </c>
      <c r="E175" s="181">
        <v>1000</v>
      </c>
      <c r="F175" s="182">
        <f t="shared" si="2"/>
        <v>1.81257930034439</v>
      </c>
      <c r="G175" s="181">
        <v>551.70000000000005</v>
      </c>
      <c r="H175" s="180" t="s">
        <v>27</v>
      </c>
      <c r="I175" s="181" t="s">
        <v>933</v>
      </c>
      <c r="J175" s="181" t="s">
        <v>81</v>
      </c>
      <c r="K175" s="500" t="s">
        <v>786</v>
      </c>
      <c r="L175" s="181" t="s">
        <v>83</v>
      </c>
    </row>
    <row r="176" spans="1:12" hidden="1">
      <c r="A176" s="512">
        <v>46062</v>
      </c>
      <c r="B176" s="513" t="s">
        <v>932</v>
      </c>
      <c r="C176" s="513" t="s">
        <v>80</v>
      </c>
      <c r="D176" s="533" t="s">
        <v>10</v>
      </c>
      <c r="E176" s="513">
        <v>5000</v>
      </c>
      <c r="F176" s="182">
        <f t="shared" si="2"/>
        <v>9.0628965017219496</v>
      </c>
      <c r="G176" s="181">
        <v>551.70000000000005</v>
      </c>
      <c r="H176" s="180" t="s">
        <v>27</v>
      </c>
      <c r="I176" s="513" t="s">
        <v>931</v>
      </c>
      <c r="J176" s="181" t="s">
        <v>81</v>
      </c>
      <c r="K176" s="500" t="s">
        <v>786</v>
      </c>
      <c r="L176" s="181" t="s">
        <v>83</v>
      </c>
    </row>
    <row r="177" spans="1:12" hidden="1">
      <c r="A177" s="512">
        <v>46062</v>
      </c>
      <c r="B177" s="513" t="s">
        <v>932</v>
      </c>
      <c r="C177" s="513" t="s">
        <v>80</v>
      </c>
      <c r="D177" s="533" t="s">
        <v>84</v>
      </c>
      <c r="E177" s="513">
        <v>5000</v>
      </c>
      <c r="F177" s="182">
        <f t="shared" si="2"/>
        <v>9.0628965017219496</v>
      </c>
      <c r="G177" s="181">
        <v>551.70000000000005</v>
      </c>
      <c r="H177" s="180" t="s">
        <v>20</v>
      </c>
      <c r="I177" s="513" t="s">
        <v>931</v>
      </c>
      <c r="J177" s="181" t="s">
        <v>81</v>
      </c>
      <c r="K177" s="500" t="s">
        <v>1205</v>
      </c>
      <c r="L177" s="181" t="s">
        <v>83</v>
      </c>
    </row>
    <row r="178" spans="1:12" hidden="1">
      <c r="A178" s="512">
        <v>46062</v>
      </c>
      <c r="B178" s="513" t="s">
        <v>932</v>
      </c>
      <c r="C178" s="513" t="s">
        <v>80</v>
      </c>
      <c r="D178" s="533" t="s">
        <v>84</v>
      </c>
      <c r="E178" s="513">
        <v>5000</v>
      </c>
      <c r="F178" s="182">
        <f t="shared" si="2"/>
        <v>9.0628965017219496</v>
      </c>
      <c r="G178" s="181">
        <v>551.70000000000005</v>
      </c>
      <c r="H178" s="205" t="s">
        <v>18</v>
      </c>
      <c r="I178" s="513" t="s">
        <v>931</v>
      </c>
      <c r="J178" s="181" t="s">
        <v>81</v>
      </c>
      <c r="K178" s="500" t="s">
        <v>1205</v>
      </c>
      <c r="L178" s="181" t="s">
        <v>83</v>
      </c>
    </row>
    <row r="179" spans="1:12" hidden="1">
      <c r="A179" s="512">
        <v>46062</v>
      </c>
      <c r="B179" s="513" t="s">
        <v>932</v>
      </c>
      <c r="C179" s="513" t="s">
        <v>80</v>
      </c>
      <c r="D179" s="533" t="s">
        <v>84</v>
      </c>
      <c r="E179" s="513">
        <v>5000</v>
      </c>
      <c r="F179" s="182">
        <f t="shared" si="2"/>
        <v>9.0628965017219496</v>
      </c>
      <c r="G179" s="181">
        <v>551.70000000000005</v>
      </c>
      <c r="H179" s="180" t="s">
        <v>16</v>
      </c>
      <c r="I179" s="513" t="s">
        <v>931</v>
      </c>
      <c r="J179" s="181" t="s">
        <v>81</v>
      </c>
      <c r="K179" s="500" t="s">
        <v>1205</v>
      </c>
      <c r="L179" s="181" t="s">
        <v>83</v>
      </c>
    </row>
    <row r="180" spans="1:12" hidden="1">
      <c r="A180" s="519">
        <v>46062</v>
      </c>
      <c r="B180" s="520" t="s">
        <v>930</v>
      </c>
      <c r="C180" s="520" t="s">
        <v>80</v>
      </c>
      <c r="D180" s="534" t="s">
        <v>26</v>
      </c>
      <c r="E180" s="520">
        <v>5000</v>
      </c>
      <c r="F180" s="182">
        <f t="shared" si="2"/>
        <v>9.0628965017219496</v>
      </c>
      <c r="G180" s="181">
        <v>551.70000000000005</v>
      </c>
      <c r="H180" s="180" t="s">
        <v>25</v>
      </c>
      <c r="I180" s="520" t="s">
        <v>931</v>
      </c>
      <c r="J180" s="181" t="s">
        <v>81</v>
      </c>
      <c r="K180" s="500" t="s">
        <v>786</v>
      </c>
      <c r="L180" s="181" t="s">
        <v>83</v>
      </c>
    </row>
    <row r="181" spans="1:12" hidden="1">
      <c r="A181" s="528">
        <v>46063</v>
      </c>
      <c r="B181" s="503" t="s">
        <v>934</v>
      </c>
      <c r="C181" s="503" t="s">
        <v>86</v>
      </c>
      <c r="D181" s="515" t="s">
        <v>84</v>
      </c>
      <c r="E181" s="529">
        <v>6000</v>
      </c>
      <c r="F181" s="182">
        <f t="shared" si="2"/>
        <v>10.87547580206634</v>
      </c>
      <c r="G181" s="181">
        <v>551.70000000000005</v>
      </c>
      <c r="H181" s="205" t="s">
        <v>11</v>
      </c>
      <c r="I181" s="503" t="s">
        <v>935</v>
      </c>
      <c r="J181" s="181" t="s">
        <v>81</v>
      </c>
      <c r="K181" s="500" t="s">
        <v>1205</v>
      </c>
      <c r="L181" s="181" t="s">
        <v>83</v>
      </c>
    </row>
    <row r="182" spans="1:12" hidden="1">
      <c r="A182" s="528">
        <v>46063</v>
      </c>
      <c r="B182" s="503" t="s">
        <v>936</v>
      </c>
      <c r="C182" s="503" t="s">
        <v>128</v>
      </c>
      <c r="D182" s="515" t="s">
        <v>84</v>
      </c>
      <c r="E182" s="529">
        <v>4000</v>
      </c>
      <c r="F182" s="182">
        <f t="shared" si="2"/>
        <v>7.2503172013775599</v>
      </c>
      <c r="G182" s="181">
        <v>551.70000000000005</v>
      </c>
      <c r="H182" s="205" t="s">
        <v>11</v>
      </c>
      <c r="I182" s="503" t="s">
        <v>935</v>
      </c>
      <c r="J182" s="181" t="s">
        <v>81</v>
      </c>
      <c r="K182" s="500" t="s">
        <v>1205</v>
      </c>
      <c r="L182" s="181" t="s">
        <v>83</v>
      </c>
    </row>
    <row r="183" spans="1:12" hidden="1">
      <c r="A183" s="528">
        <v>46063</v>
      </c>
      <c r="B183" s="503" t="s">
        <v>937</v>
      </c>
      <c r="C183" s="503" t="s">
        <v>86</v>
      </c>
      <c r="D183" s="515" t="s">
        <v>84</v>
      </c>
      <c r="E183" s="529">
        <v>2000</v>
      </c>
      <c r="F183" s="182">
        <f t="shared" si="2"/>
        <v>3.6251586006887799</v>
      </c>
      <c r="G183" s="181">
        <v>551.70000000000005</v>
      </c>
      <c r="H183" s="205" t="s">
        <v>11</v>
      </c>
      <c r="I183" s="503" t="s">
        <v>935</v>
      </c>
      <c r="J183" s="181" t="s">
        <v>81</v>
      </c>
      <c r="K183" s="500" t="s">
        <v>1205</v>
      </c>
      <c r="L183" s="181" t="s">
        <v>83</v>
      </c>
    </row>
    <row r="184" spans="1:12" hidden="1">
      <c r="A184" s="528">
        <v>46063</v>
      </c>
      <c r="B184" s="503" t="s">
        <v>938</v>
      </c>
      <c r="C184" s="503" t="s">
        <v>851</v>
      </c>
      <c r="D184" s="515" t="s">
        <v>84</v>
      </c>
      <c r="E184" s="529">
        <v>13000</v>
      </c>
      <c r="F184" s="182">
        <f t="shared" si="2"/>
        <v>23.563530904477069</v>
      </c>
      <c r="G184" s="181">
        <v>551.70000000000005</v>
      </c>
      <c r="H184" s="205" t="s">
        <v>11</v>
      </c>
      <c r="I184" s="503" t="s">
        <v>935</v>
      </c>
      <c r="J184" s="181" t="s">
        <v>81</v>
      </c>
      <c r="K184" s="500" t="s">
        <v>1205</v>
      </c>
      <c r="L184" s="181" t="s">
        <v>83</v>
      </c>
    </row>
    <row r="185" spans="1:12" hidden="1">
      <c r="A185" s="528">
        <v>46063</v>
      </c>
      <c r="B185" s="503" t="s">
        <v>939</v>
      </c>
      <c r="C185" s="503" t="s">
        <v>851</v>
      </c>
      <c r="D185" s="515" t="s">
        <v>84</v>
      </c>
      <c r="E185" s="529">
        <v>5000</v>
      </c>
      <c r="F185" s="182">
        <f t="shared" si="2"/>
        <v>9.0628965017219496</v>
      </c>
      <c r="G185" s="181">
        <v>551.70000000000005</v>
      </c>
      <c r="H185" s="205" t="s">
        <v>11</v>
      </c>
      <c r="I185" s="503" t="s">
        <v>935</v>
      </c>
      <c r="J185" s="181" t="s">
        <v>81</v>
      </c>
      <c r="K185" s="500" t="s">
        <v>1205</v>
      </c>
      <c r="L185" s="181" t="s">
        <v>83</v>
      </c>
    </row>
    <row r="186" spans="1:12" hidden="1">
      <c r="A186" s="528">
        <v>46063</v>
      </c>
      <c r="B186" s="503" t="s">
        <v>940</v>
      </c>
      <c r="C186" s="503" t="s">
        <v>86</v>
      </c>
      <c r="D186" s="515" t="s">
        <v>84</v>
      </c>
      <c r="E186" s="529">
        <v>500</v>
      </c>
      <c r="F186" s="182">
        <f t="shared" si="2"/>
        <v>0.90628965017219498</v>
      </c>
      <c r="G186" s="181">
        <v>551.70000000000005</v>
      </c>
      <c r="H186" s="205" t="s">
        <v>11</v>
      </c>
      <c r="I186" s="503" t="s">
        <v>935</v>
      </c>
      <c r="J186" s="181" t="s">
        <v>81</v>
      </c>
      <c r="K186" s="500" t="s">
        <v>1205</v>
      </c>
      <c r="L186" s="181" t="s">
        <v>83</v>
      </c>
    </row>
    <row r="187" spans="1:12" hidden="1">
      <c r="A187" s="528">
        <v>46063</v>
      </c>
      <c r="B187" s="503" t="s">
        <v>941</v>
      </c>
      <c r="C187" s="503" t="s">
        <v>86</v>
      </c>
      <c r="D187" s="515" t="s">
        <v>84</v>
      </c>
      <c r="E187" s="529">
        <v>500</v>
      </c>
      <c r="F187" s="182">
        <f t="shared" si="2"/>
        <v>0.90628965017219498</v>
      </c>
      <c r="G187" s="181">
        <v>551.70000000000005</v>
      </c>
      <c r="H187" s="205" t="s">
        <v>11</v>
      </c>
      <c r="I187" s="503" t="s">
        <v>935</v>
      </c>
      <c r="J187" s="181" t="s">
        <v>81</v>
      </c>
      <c r="K187" s="500" t="s">
        <v>1205</v>
      </c>
      <c r="L187" s="181" t="s">
        <v>83</v>
      </c>
    </row>
    <row r="188" spans="1:12" hidden="1">
      <c r="A188" s="528">
        <v>46063</v>
      </c>
      <c r="B188" s="503" t="s">
        <v>942</v>
      </c>
      <c r="C188" s="503" t="s">
        <v>86</v>
      </c>
      <c r="D188" s="515" t="s">
        <v>84</v>
      </c>
      <c r="E188" s="529">
        <v>500</v>
      </c>
      <c r="F188" s="182">
        <f t="shared" si="2"/>
        <v>0.90628965017219498</v>
      </c>
      <c r="G188" s="181">
        <v>551.70000000000005</v>
      </c>
      <c r="H188" s="205" t="s">
        <v>11</v>
      </c>
      <c r="I188" s="503" t="s">
        <v>935</v>
      </c>
      <c r="J188" s="181" t="s">
        <v>81</v>
      </c>
      <c r="K188" s="500" t="s">
        <v>1205</v>
      </c>
      <c r="L188" s="181" t="s">
        <v>83</v>
      </c>
    </row>
    <row r="189" spans="1:12" hidden="1">
      <c r="A189" s="528">
        <v>46063</v>
      </c>
      <c r="B189" s="503" t="s">
        <v>943</v>
      </c>
      <c r="C189" s="503" t="s">
        <v>86</v>
      </c>
      <c r="D189" s="515" t="s">
        <v>84</v>
      </c>
      <c r="E189" s="529">
        <v>500</v>
      </c>
      <c r="F189" s="182">
        <f t="shared" si="2"/>
        <v>0.90628965017219498</v>
      </c>
      <c r="G189" s="181">
        <v>551.70000000000005</v>
      </c>
      <c r="H189" s="205" t="s">
        <v>11</v>
      </c>
      <c r="I189" s="503" t="s">
        <v>935</v>
      </c>
      <c r="J189" s="181" t="s">
        <v>81</v>
      </c>
      <c r="K189" s="500" t="s">
        <v>1205</v>
      </c>
      <c r="L189" s="181" t="s">
        <v>83</v>
      </c>
    </row>
    <row r="190" spans="1:12" hidden="1">
      <c r="A190" s="510">
        <v>46063</v>
      </c>
      <c r="B190" s="181" t="s">
        <v>944</v>
      </c>
      <c r="C190" s="503" t="s">
        <v>86</v>
      </c>
      <c r="D190" s="180" t="s">
        <v>84</v>
      </c>
      <c r="E190" s="181">
        <v>8000</v>
      </c>
      <c r="F190" s="182">
        <f t="shared" si="2"/>
        <v>14.50063440275512</v>
      </c>
      <c r="G190" s="181">
        <v>551.70000000000005</v>
      </c>
      <c r="H190" s="180" t="s">
        <v>20</v>
      </c>
      <c r="I190" s="513" t="s">
        <v>945</v>
      </c>
      <c r="J190" s="181" t="s">
        <v>81</v>
      </c>
      <c r="K190" s="500" t="s">
        <v>1205</v>
      </c>
      <c r="L190" s="181" t="s">
        <v>83</v>
      </c>
    </row>
    <row r="191" spans="1:12" hidden="1">
      <c r="A191" s="510">
        <v>46063</v>
      </c>
      <c r="B191" s="181" t="s">
        <v>946</v>
      </c>
      <c r="C191" s="503" t="s">
        <v>86</v>
      </c>
      <c r="D191" s="180" t="s">
        <v>84</v>
      </c>
      <c r="E191" s="181">
        <v>10000</v>
      </c>
      <c r="F191" s="182">
        <f t="shared" si="2"/>
        <v>18.125793003443899</v>
      </c>
      <c r="G191" s="181">
        <v>551.70000000000005</v>
      </c>
      <c r="H191" s="180" t="s">
        <v>20</v>
      </c>
      <c r="I191" s="513" t="s">
        <v>945</v>
      </c>
      <c r="J191" s="181" t="s">
        <v>81</v>
      </c>
      <c r="K191" s="500" t="s">
        <v>1205</v>
      </c>
      <c r="L191" s="181" t="s">
        <v>83</v>
      </c>
    </row>
    <row r="192" spans="1:12" hidden="1">
      <c r="A192" s="510">
        <v>46063</v>
      </c>
      <c r="B192" s="181" t="s">
        <v>947</v>
      </c>
      <c r="C192" s="503" t="s">
        <v>86</v>
      </c>
      <c r="D192" s="180" t="s">
        <v>84</v>
      </c>
      <c r="E192" s="181">
        <v>1000</v>
      </c>
      <c r="F192" s="182">
        <f t="shared" si="2"/>
        <v>1.81257930034439</v>
      </c>
      <c r="G192" s="181">
        <v>551.70000000000005</v>
      </c>
      <c r="H192" s="180" t="s">
        <v>20</v>
      </c>
      <c r="I192" s="513" t="s">
        <v>945</v>
      </c>
      <c r="J192" s="181" t="s">
        <v>81</v>
      </c>
      <c r="K192" s="500" t="s">
        <v>1205</v>
      </c>
      <c r="L192" s="181" t="s">
        <v>83</v>
      </c>
    </row>
    <row r="193" spans="1:12" hidden="1">
      <c r="A193" s="510">
        <v>46063</v>
      </c>
      <c r="B193" s="181" t="s">
        <v>948</v>
      </c>
      <c r="C193" s="503" t="s">
        <v>86</v>
      </c>
      <c r="D193" s="180" t="s">
        <v>84</v>
      </c>
      <c r="E193" s="181">
        <v>300</v>
      </c>
      <c r="F193" s="182">
        <f t="shared" si="2"/>
        <v>0.54377379010331695</v>
      </c>
      <c r="G193" s="181">
        <v>551.70000000000005</v>
      </c>
      <c r="H193" s="180" t="s">
        <v>20</v>
      </c>
      <c r="I193" s="513" t="s">
        <v>945</v>
      </c>
      <c r="J193" s="181" t="s">
        <v>81</v>
      </c>
      <c r="K193" s="500" t="s">
        <v>1205</v>
      </c>
      <c r="L193" s="181" t="s">
        <v>83</v>
      </c>
    </row>
    <row r="194" spans="1:12" hidden="1">
      <c r="A194" s="510">
        <v>46063</v>
      </c>
      <c r="B194" s="181" t="s">
        <v>949</v>
      </c>
      <c r="C194" s="503" t="s">
        <v>86</v>
      </c>
      <c r="D194" s="180" t="s">
        <v>84</v>
      </c>
      <c r="E194" s="181">
        <v>300</v>
      </c>
      <c r="F194" s="182">
        <f t="shared" ref="F194:F257" si="3">+E194/G194</f>
        <v>0.54377379010331695</v>
      </c>
      <c r="G194" s="181">
        <v>551.70000000000005</v>
      </c>
      <c r="H194" s="180" t="s">
        <v>20</v>
      </c>
      <c r="I194" s="513" t="s">
        <v>945</v>
      </c>
      <c r="J194" s="181" t="s">
        <v>81</v>
      </c>
      <c r="K194" s="500" t="s">
        <v>1205</v>
      </c>
      <c r="L194" s="181" t="s">
        <v>83</v>
      </c>
    </row>
    <row r="195" spans="1:12" hidden="1">
      <c r="A195" s="510">
        <v>46063</v>
      </c>
      <c r="B195" s="181" t="s">
        <v>950</v>
      </c>
      <c r="C195" s="503" t="s">
        <v>851</v>
      </c>
      <c r="D195" s="180" t="s">
        <v>84</v>
      </c>
      <c r="E195" s="181">
        <v>13000</v>
      </c>
      <c r="F195" s="182">
        <f t="shared" si="3"/>
        <v>23.563530904477069</v>
      </c>
      <c r="G195" s="181">
        <v>551.70000000000005</v>
      </c>
      <c r="H195" s="180" t="s">
        <v>20</v>
      </c>
      <c r="I195" s="513" t="s">
        <v>945</v>
      </c>
      <c r="J195" s="181" t="s">
        <v>81</v>
      </c>
      <c r="K195" s="500" t="s">
        <v>1205</v>
      </c>
      <c r="L195" s="181" t="s">
        <v>83</v>
      </c>
    </row>
    <row r="196" spans="1:12" hidden="1">
      <c r="A196" s="510">
        <v>46063</v>
      </c>
      <c r="B196" s="181" t="s">
        <v>951</v>
      </c>
      <c r="C196" s="503" t="s">
        <v>851</v>
      </c>
      <c r="D196" s="180" t="s">
        <v>84</v>
      </c>
      <c r="E196" s="181">
        <v>5000</v>
      </c>
      <c r="F196" s="182">
        <f t="shared" si="3"/>
        <v>9.0628965017219496</v>
      </c>
      <c r="G196" s="181">
        <v>551.70000000000005</v>
      </c>
      <c r="H196" s="180" t="s">
        <v>20</v>
      </c>
      <c r="I196" s="513" t="s">
        <v>945</v>
      </c>
      <c r="J196" s="181" t="s">
        <v>81</v>
      </c>
      <c r="K196" s="500" t="s">
        <v>1205</v>
      </c>
      <c r="L196" s="181" t="s">
        <v>83</v>
      </c>
    </row>
    <row r="197" spans="1:12" hidden="1">
      <c r="A197" s="524">
        <v>46063</v>
      </c>
      <c r="B197" s="503" t="s">
        <v>952</v>
      </c>
      <c r="C197" s="503" t="s">
        <v>851</v>
      </c>
      <c r="D197" s="514" t="s">
        <v>84</v>
      </c>
      <c r="E197" s="523">
        <v>5000</v>
      </c>
      <c r="F197" s="182">
        <f t="shared" si="3"/>
        <v>9.0628965017219496</v>
      </c>
      <c r="G197" s="181">
        <v>551.70000000000005</v>
      </c>
      <c r="H197" s="205" t="s">
        <v>18</v>
      </c>
      <c r="I197" s="503" t="s">
        <v>953</v>
      </c>
      <c r="J197" s="181" t="s">
        <v>81</v>
      </c>
      <c r="K197" s="500" t="s">
        <v>1205</v>
      </c>
      <c r="L197" s="181" t="s">
        <v>83</v>
      </c>
    </row>
    <row r="198" spans="1:12" hidden="1">
      <c r="A198" s="524">
        <v>46063</v>
      </c>
      <c r="B198" s="503" t="s">
        <v>954</v>
      </c>
      <c r="C198" s="503" t="s">
        <v>86</v>
      </c>
      <c r="D198" s="514" t="s">
        <v>84</v>
      </c>
      <c r="E198" s="523">
        <v>5000</v>
      </c>
      <c r="F198" s="182">
        <f t="shared" si="3"/>
        <v>9.0628965017219496</v>
      </c>
      <c r="G198" s="181">
        <v>551.70000000000005</v>
      </c>
      <c r="H198" s="205" t="s">
        <v>18</v>
      </c>
      <c r="I198" s="503" t="s">
        <v>953</v>
      </c>
      <c r="J198" s="181" t="s">
        <v>81</v>
      </c>
      <c r="K198" s="500" t="s">
        <v>1205</v>
      </c>
      <c r="L198" s="181" t="s">
        <v>83</v>
      </c>
    </row>
    <row r="199" spans="1:12" hidden="1">
      <c r="A199" s="524">
        <v>46063</v>
      </c>
      <c r="B199" s="503" t="s">
        <v>955</v>
      </c>
      <c r="C199" s="503" t="s">
        <v>128</v>
      </c>
      <c r="D199" s="514" t="s">
        <v>84</v>
      </c>
      <c r="E199" s="523">
        <v>4000</v>
      </c>
      <c r="F199" s="182">
        <f t="shared" si="3"/>
        <v>7.2503172013775599</v>
      </c>
      <c r="G199" s="181">
        <v>551.70000000000005</v>
      </c>
      <c r="H199" s="205" t="s">
        <v>18</v>
      </c>
      <c r="I199" s="503" t="s">
        <v>953</v>
      </c>
      <c r="J199" s="181" t="s">
        <v>81</v>
      </c>
      <c r="K199" s="500" t="s">
        <v>1205</v>
      </c>
      <c r="L199" s="181" t="s">
        <v>83</v>
      </c>
    </row>
    <row r="200" spans="1:12" hidden="1">
      <c r="A200" s="524">
        <v>46063</v>
      </c>
      <c r="B200" s="503" t="s">
        <v>956</v>
      </c>
      <c r="C200" s="503" t="s">
        <v>851</v>
      </c>
      <c r="D200" s="514" t="s">
        <v>84</v>
      </c>
      <c r="E200" s="523">
        <v>13000</v>
      </c>
      <c r="F200" s="182">
        <f t="shared" si="3"/>
        <v>23.563530904477069</v>
      </c>
      <c r="G200" s="181">
        <v>551.70000000000005</v>
      </c>
      <c r="H200" s="205" t="s">
        <v>18</v>
      </c>
      <c r="I200" s="503" t="s">
        <v>953</v>
      </c>
      <c r="J200" s="181" t="s">
        <v>81</v>
      </c>
      <c r="K200" s="500" t="s">
        <v>1205</v>
      </c>
      <c r="L200" s="181" t="s">
        <v>83</v>
      </c>
    </row>
    <row r="201" spans="1:12" hidden="1">
      <c r="A201" s="524">
        <v>46063</v>
      </c>
      <c r="B201" s="503" t="s">
        <v>957</v>
      </c>
      <c r="C201" s="503" t="s">
        <v>86</v>
      </c>
      <c r="D201" s="514" t="s">
        <v>84</v>
      </c>
      <c r="E201" s="523">
        <v>1000</v>
      </c>
      <c r="F201" s="182">
        <f t="shared" si="3"/>
        <v>1.81257930034439</v>
      </c>
      <c r="G201" s="181">
        <v>551.70000000000005</v>
      </c>
      <c r="H201" s="205" t="s">
        <v>18</v>
      </c>
      <c r="I201" s="503" t="s">
        <v>953</v>
      </c>
      <c r="J201" s="181" t="s">
        <v>81</v>
      </c>
      <c r="K201" s="500" t="s">
        <v>1205</v>
      </c>
      <c r="L201" s="181" t="s">
        <v>83</v>
      </c>
    </row>
    <row r="202" spans="1:12" hidden="1">
      <c r="A202" s="524">
        <v>46063</v>
      </c>
      <c r="B202" s="503" t="s">
        <v>958</v>
      </c>
      <c r="C202" s="503" t="s">
        <v>86</v>
      </c>
      <c r="D202" s="514" t="s">
        <v>84</v>
      </c>
      <c r="E202" s="523">
        <v>500</v>
      </c>
      <c r="F202" s="182">
        <f t="shared" si="3"/>
        <v>0.90628965017219498</v>
      </c>
      <c r="G202" s="181">
        <v>551.70000000000005</v>
      </c>
      <c r="H202" s="205" t="s">
        <v>18</v>
      </c>
      <c r="I202" s="503" t="s">
        <v>953</v>
      </c>
      <c r="J202" s="181" t="s">
        <v>81</v>
      </c>
      <c r="K202" s="500" t="s">
        <v>1205</v>
      </c>
      <c r="L202" s="181" t="s">
        <v>83</v>
      </c>
    </row>
    <row r="203" spans="1:12" hidden="1">
      <c r="A203" s="524">
        <v>46063</v>
      </c>
      <c r="B203" s="503" t="s">
        <v>959</v>
      </c>
      <c r="C203" s="503" t="s">
        <v>86</v>
      </c>
      <c r="D203" s="514" t="s">
        <v>84</v>
      </c>
      <c r="E203" s="523">
        <v>500</v>
      </c>
      <c r="F203" s="182">
        <f t="shared" si="3"/>
        <v>0.90628965017219498</v>
      </c>
      <c r="G203" s="181">
        <v>551.70000000000005</v>
      </c>
      <c r="H203" s="205" t="s">
        <v>18</v>
      </c>
      <c r="I203" s="503" t="s">
        <v>953</v>
      </c>
      <c r="J203" s="181" t="s">
        <v>81</v>
      </c>
      <c r="K203" s="500" t="s">
        <v>1205</v>
      </c>
      <c r="L203" s="181" t="s">
        <v>83</v>
      </c>
    </row>
    <row r="204" spans="1:12" hidden="1">
      <c r="A204" s="524">
        <v>46063</v>
      </c>
      <c r="B204" s="503" t="s">
        <v>960</v>
      </c>
      <c r="C204" s="503" t="s">
        <v>86</v>
      </c>
      <c r="D204" s="514" t="s">
        <v>84</v>
      </c>
      <c r="E204" s="523">
        <v>500</v>
      </c>
      <c r="F204" s="182">
        <f t="shared" si="3"/>
        <v>0.90628965017219498</v>
      </c>
      <c r="G204" s="181">
        <v>551.70000000000005</v>
      </c>
      <c r="H204" s="205" t="s">
        <v>18</v>
      </c>
      <c r="I204" s="503" t="s">
        <v>953</v>
      </c>
      <c r="J204" s="181" t="s">
        <v>81</v>
      </c>
      <c r="K204" s="500" t="s">
        <v>1205</v>
      </c>
      <c r="L204" s="181" t="s">
        <v>83</v>
      </c>
    </row>
    <row r="205" spans="1:12" hidden="1">
      <c r="A205" s="525">
        <v>46063</v>
      </c>
      <c r="B205" s="526" t="s">
        <v>961</v>
      </c>
      <c r="C205" s="503" t="s">
        <v>86</v>
      </c>
      <c r="D205" s="527" t="s">
        <v>84</v>
      </c>
      <c r="E205" s="526">
        <v>6000</v>
      </c>
      <c r="F205" s="182">
        <f t="shared" si="3"/>
        <v>10.87547580206634</v>
      </c>
      <c r="G205" s="181">
        <v>551.70000000000005</v>
      </c>
      <c r="H205" s="309" t="s">
        <v>16</v>
      </c>
      <c r="I205" s="181" t="s">
        <v>962</v>
      </c>
      <c r="J205" s="181" t="s">
        <v>81</v>
      </c>
      <c r="K205" s="500" t="s">
        <v>1205</v>
      </c>
      <c r="L205" s="181" t="s">
        <v>83</v>
      </c>
    </row>
    <row r="206" spans="1:12" hidden="1">
      <c r="A206" s="525">
        <v>46063</v>
      </c>
      <c r="B206" s="526" t="s">
        <v>963</v>
      </c>
      <c r="C206" s="503" t="s">
        <v>851</v>
      </c>
      <c r="D206" s="527" t="s">
        <v>84</v>
      </c>
      <c r="E206" s="526">
        <v>5000</v>
      </c>
      <c r="F206" s="182">
        <f t="shared" si="3"/>
        <v>9.0628965017219496</v>
      </c>
      <c r="G206" s="181">
        <v>551.70000000000005</v>
      </c>
      <c r="H206" s="180" t="s">
        <v>16</v>
      </c>
      <c r="I206" s="181" t="s">
        <v>962</v>
      </c>
      <c r="J206" s="181" t="s">
        <v>81</v>
      </c>
      <c r="K206" s="500" t="s">
        <v>1205</v>
      </c>
      <c r="L206" s="181" t="s">
        <v>83</v>
      </c>
    </row>
    <row r="207" spans="1:12" hidden="1">
      <c r="A207" s="525">
        <v>46063</v>
      </c>
      <c r="B207" s="526" t="s">
        <v>964</v>
      </c>
      <c r="C207" s="526" t="s">
        <v>128</v>
      </c>
      <c r="D207" s="527" t="s">
        <v>84</v>
      </c>
      <c r="E207" s="526">
        <v>7000</v>
      </c>
      <c r="F207" s="182">
        <f t="shared" si="3"/>
        <v>12.688055102410729</v>
      </c>
      <c r="G207" s="181">
        <v>551.70000000000005</v>
      </c>
      <c r="H207" s="309" t="s">
        <v>16</v>
      </c>
      <c r="I207" s="181" t="s">
        <v>962</v>
      </c>
      <c r="J207" s="181" t="s">
        <v>81</v>
      </c>
      <c r="K207" s="500" t="s">
        <v>1205</v>
      </c>
      <c r="L207" s="181" t="s">
        <v>83</v>
      </c>
    </row>
    <row r="208" spans="1:12" hidden="1">
      <c r="A208" s="525">
        <v>46063</v>
      </c>
      <c r="B208" s="526" t="s">
        <v>965</v>
      </c>
      <c r="C208" s="503" t="s">
        <v>851</v>
      </c>
      <c r="D208" s="527" t="s">
        <v>84</v>
      </c>
      <c r="E208" s="526">
        <v>13000</v>
      </c>
      <c r="F208" s="182">
        <f t="shared" si="3"/>
        <v>23.563530904477069</v>
      </c>
      <c r="G208" s="181">
        <v>551.70000000000005</v>
      </c>
      <c r="H208" s="180" t="s">
        <v>16</v>
      </c>
      <c r="I208" s="181" t="s">
        <v>962</v>
      </c>
      <c r="J208" s="181" t="s">
        <v>81</v>
      </c>
      <c r="K208" s="500" t="s">
        <v>1205</v>
      </c>
      <c r="L208" s="181" t="s">
        <v>83</v>
      </c>
    </row>
    <row r="209" spans="1:12" hidden="1">
      <c r="A209" s="525">
        <v>46063</v>
      </c>
      <c r="B209" s="526" t="s">
        <v>966</v>
      </c>
      <c r="C209" s="503" t="s">
        <v>86</v>
      </c>
      <c r="D209" s="527" t="s">
        <v>84</v>
      </c>
      <c r="E209" s="526">
        <v>2000</v>
      </c>
      <c r="F209" s="182">
        <f t="shared" si="3"/>
        <v>3.6251586006887799</v>
      </c>
      <c r="G209" s="181">
        <v>551.70000000000005</v>
      </c>
      <c r="H209" s="309" t="s">
        <v>16</v>
      </c>
      <c r="I209" s="181" t="s">
        <v>962</v>
      </c>
      <c r="J209" s="181" t="s">
        <v>81</v>
      </c>
      <c r="K209" s="500" t="s">
        <v>1205</v>
      </c>
      <c r="L209" s="181" t="s">
        <v>83</v>
      </c>
    </row>
    <row r="210" spans="1:12" hidden="1">
      <c r="A210" s="525">
        <v>46063</v>
      </c>
      <c r="B210" s="526" t="s">
        <v>967</v>
      </c>
      <c r="C210" s="526" t="s">
        <v>164</v>
      </c>
      <c r="D210" s="527" t="s">
        <v>84</v>
      </c>
      <c r="E210" s="526">
        <v>3000</v>
      </c>
      <c r="F210" s="182">
        <f t="shared" si="3"/>
        <v>5.4377379010331701</v>
      </c>
      <c r="G210" s="181">
        <v>551.70000000000005</v>
      </c>
      <c r="H210" s="180" t="s">
        <v>16</v>
      </c>
      <c r="I210" s="181" t="s">
        <v>962</v>
      </c>
      <c r="J210" s="181" t="s">
        <v>81</v>
      </c>
      <c r="K210" s="500" t="s">
        <v>1205</v>
      </c>
      <c r="L210" s="181" t="s">
        <v>83</v>
      </c>
    </row>
    <row r="211" spans="1:12" hidden="1">
      <c r="A211" s="528">
        <v>46064</v>
      </c>
      <c r="B211" s="503" t="s">
        <v>968</v>
      </c>
      <c r="C211" s="503" t="s">
        <v>86</v>
      </c>
      <c r="D211" s="515" t="s">
        <v>84</v>
      </c>
      <c r="E211" s="529">
        <v>500</v>
      </c>
      <c r="F211" s="182">
        <f t="shared" si="3"/>
        <v>0.90628965017219498</v>
      </c>
      <c r="G211" s="181">
        <v>551.70000000000005</v>
      </c>
      <c r="H211" s="205" t="s">
        <v>11</v>
      </c>
      <c r="I211" s="503" t="s">
        <v>935</v>
      </c>
      <c r="J211" s="181" t="s">
        <v>81</v>
      </c>
      <c r="K211" s="500" t="s">
        <v>1205</v>
      </c>
      <c r="L211" s="181" t="s">
        <v>83</v>
      </c>
    </row>
    <row r="212" spans="1:12" hidden="1">
      <c r="A212" s="528">
        <v>46064</v>
      </c>
      <c r="B212" s="503" t="s">
        <v>969</v>
      </c>
      <c r="C212" s="503" t="s">
        <v>86</v>
      </c>
      <c r="D212" s="515" t="s">
        <v>84</v>
      </c>
      <c r="E212" s="529">
        <v>4000</v>
      </c>
      <c r="F212" s="182">
        <f t="shared" si="3"/>
        <v>7.2503172013775599</v>
      </c>
      <c r="G212" s="181">
        <v>551.70000000000005</v>
      </c>
      <c r="H212" s="205" t="s">
        <v>11</v>
      </c>
      <c r="I212" s="503" t="s">
        <v>935</v>
      </c>
      <c r="J212" s="181" t="s">
        <v>81</v>
      </c>
      <c r="K212" s="500" t="s">
        <v>1205</v>
      </c>
      <c r="L212" s="181" t="s">
        <v>83</v>
      </c>
    </row>
    <row r="213" spans="1:12" hidden="1">
      <c r="A213" s="528">
        <v>46064</v>
      </c>
      <c r="B213" s="503" t="s">
        <v>970</v>
      </c>
      <c r="C213" s="503" t="s">
        <v>86</v>
      </c>
      <c r="D213" s="515" t="s">
        <v>84</v>
      </c>
      <c r="E213" s="529">
        <v>3000</v>
      </c>
      <c r="F213" s="182">
        <f t="shared" si="3"/>
        <v>5.4377379010331701</v>
      </c>
      <c r="G213" s="181">
        <v>551.70000000000005</v>
      </c>
      <c r="H213" s="205" t="s">
        <v>11</v>
      </c>
      <c r="I213" s="503" t="s">
        <v>935</v>
      </c>
      <c r="J213" s="181" t="s">
        <v>81</v>
      </c>
      <c r="K213" s="500" t="s">
        <v>1205</v>
      </c>
      <c r="L213" s="181" t="s">
        <v>83</v>
      </c>
    </row>
    <row r="214" spans="1:12" hidden="1">
      <c r="A214" s="528">
        <v>46064</v>
      </c>
      <c r="B214" s="503" t="s">
        <v>971</v>
      </c>
      <c r="C214" s="503" t="s">
        <v>86</v>
      </c>
      <c r="D214" s="515" t="s">
        <v>84</v>
      </c>
      <c r="E214" s="529">
        <v>3000</v>
      </c>
      <c r="F214" s="182">
        <f t="shared" si="3"/>
        <v>5.4377379010331701</v>
      </c>
      <c r="G214" s="181">
        <v>551.70000000000005</v>
      </c>
      <c r="H214" s="205" t="s">
        <v>11</v>
      </c>
      <c r="I214" s="503" t="s">
        <v>935</v>
      </c>
      <c r="J214" s="181" t="s">
        <v>81</v>
      </c>
      <c r="K214" s="500" t="s">
        <v>1205</v>
      </c>
      <c r="L214" s="181" t="s">
        <v>83</v>
      </c>
    </row>
    <row r="215" spans="1:12" hidden="1">
      <c r="A215" s="528">
        <v>46064</v>
      </c>
      <c r="B215" s="503" t="s">
        <v>972</v>
      </c>
      <c r="C215" s="503" t="s">
        <v>164</v>
      </c>
      <c r="D215" s="515" t="s">
        <v>84</v>
      </c>
      <c r="E215" s="529">
        <v>5000</v>
      </c>
      <c r="F215" s="182">
        <f t="shared" si="3"/>
        <v>9.0628965017219496</v>
      </c>
      <c r="G215" s="181">
        <v>551.70000000000005</v>
      </c>
      <c r="H215" s="205" t="s">
        <v>11</v>
      </c>
      <c r="I215" s="503" t="s">
        <v>935</v>
      </c>
      <c r="J215" s="181" t="s">
        <v>81</v>
      </c>
      <c r="K215" s="500" t="s">
        <v>1205</v>
      </c>
      <c r="L215" s="181" t="s">
        <v>83</v>
      </c>
    </row>
    <row r="216" spans="1:12" hidden="1">
      <c r="A216" s="528">
        <v>46064</v>
      </c>
      <c r="B216" s="503" t="s">
        <v>973</v>
      </c>
      <c r="C216" s="503" t="s">
        <v>86</v>
      </c>
      <c r="D216" s="515" t="s">
        <v>84</v>
      </c>
      <c r="E216" s="529">
        <v>10000</v>
      </c>
      <c r="F216" s="182">
        <f t="shared" si="3"/>
        <v>18.125793003443899</v>
      </c>
      <c r="G216" s="181">
        <v>551.70000000000005</v>
      </c>
      <c r="H216" s="205" t="s">
        <v>11</v>
      </c>
      <c r="I216" s="503" t="s">
        <v>935</v>
      </c>
      <c r="J216" s="181" t="s">
        <v>81</v>
      </c>
      <c r="K216" s="500" t="s">
        <v>1205</v>
      </c>
      <c r="L216" s="181" t="s">
        <v>83</v>
      </c>
    </row>
    <row r="217" spans="1:12" hidden="1">
      <c r="A217" s="528">
        <v>46064</v>
      </c>
      <c r="B217" s="503" t="s">
        <v>974</v>
      </c>
      <c r="C217" s="503" t="s">
        <v>86</v>
      </c>
      <c r="D217" s="515" t="s">
        <v>84</v>
      </c>
      <c r="E217" s="529">
        <v>2000</v>
      </c>
      <c r="F217" s="182">
        <f t="shared" si="3"/>
        <v>3.6251586006887799</v>
      </c>
      <c r="G217" s="181">
        <v>551.70000000000005</v>
      </c>
      <c r="H217" s="205" t="s">
        <v>11</v>
      </c>
      <c r="I217" s="503" t="s">
        <v>935</v>
      </c>
      <c r="J217" s="181" t="s">
        <v>81</v>
      </c>
      <c r="K217" s="500" t="s">
        <v>1205</v>
      </c>
      <c r="L217" s="181" t="s">
        <v>83</v>
      </c>
    </row>
    <row r="218" spans="1:12" hidden="1">
      <c r="A218" s="528">
        <v>46064</v>
      </c>
      <c r="B218" s="503" t="s">
        <v>937</v>
      </c>
      <c r="C218" s="503" t="s">
        <v>86</v>
      </c>
      <c r="D218" s="515" t="s">
        <v>84</v>
      </c>
      <c r="E218" s="529">
        <v>1000</v>
      </c>
      <c r="F218" s="182">
        <f t="shared" si="3"/>
        <v>1.81257930034439</v>
      </c>
      <c r="G218" s="181">
        <v>551.70000000000005</v>
      </c>
      <c r="H218" s="205" t="s">
        <v>11</v>
      </c>
      <c r="I218" s="503" t="s">
        <v>935</v>
      </c>
      <c r="J218" s="181" t="s">
        <v>81</v>
      </c>
      <c r="K218" s="500" t="s">
        <v>1205</v>
      </c>
      <c r="L218" s="181" t="s">
        <v>83</v>
      </c>
    </row>
    <row r="219" spans="1:12" hidden="1">
      <c r="A219" s="528">
        <v>46064</v>
      </c>
      <c r="B219" s="503" t="s">
        <v>975</v>
      </c>
      <c r="C219" s="503" t="s">
        <v>851</v>
      </c>
      <c r="D219" s="515" t="s">
        <v>84</v>
      </c>
      <c r="E219" s="529">
        <v>13000</v>
      </c>
      <c r="F219" s="182">
        <f t="shared" si="3"/>
        <v>23.563530904477069</v>
      </c>
      <c r="G219" s="181">
        <v>551.70000000000005</v>
      </c>
      <c r="H219" s="205" t="s">
        <v>11</v>
      </c>
      <c r="I219" s="503" t="s">
        <v>935</v>
      </c>
      <c r="J219" s="181" t="s">
        <v>81</v>
      </c>
      <c r="K219" s="500" t="s">
        <v>1205</v>
      </c>
      <c r="L219" s="181" t="s">
        <v>83</v>
      </c>
    </row>
    <row r="220" spans="1:12" hidden="1">
      <c r="A220" s="528">
        <v>46064</v>
      </c>
      <c r="B220" s="503" t="s">
        <v>939</v>
      </c>
      <c r="C220" s="503" t="s">
        <v>851</v>
      </c>
      <c r="D220" s="515" t="s">
        <v>84</v>
      </c>
      <c r="E220" s="529">
        <v>5000</v>
      </c>
      <c r="F220" s="182">
        <f t="shared" si="3"/>
        <v>9.0628965017219496</v>
      </c>
      <c r="G220" s="181">
        <v>551.70000000000005</v>
      </c>
      <c r="H220" s="205" t="s">
        <v>11</v>
      </c>
      <c r="I220" s="503" t="s">
        <v>935</v>
      </c>
      <c r="J220" s="181" t="s">
        <v>81</v>
      </c>
      <c r="K220" s="500" t="s">
        <v>1205</v>
      </c>
      <c r="L220" s="181" t="s">
        <v>83</v>
      </c>
    </row>
    <row r="221" spans="1:12" hidden="1">
      <c r="A221" s="528">
        <v>46064</v>
      </c>
      <c r="B221" s="503" t="s">
        <v>942</v>
      </c>
      <c r="C221" s="503" t="s">
        <v>86</v>
      </c>
      <c r="D221" s="515" t="s">
        <v>84</v>
      </c>
      <c r="E221" s="529">
        <v>500</v>
      </c>
      <c r="F221" s="182">
        <f t="shared" si="3"/>
        <v>0.90628965017219498</v>
      </c>
      <c r="G221" s="181">
        <v>551.70000000000005</v>
      </c>
      <c r="H221" s="205" t="s">
        <v>11</v>
      </c>
      <c r="I221" s="503" t="s">
        <v>935</v>
      </c>
      <c r="J221" s="181" t="s">
        <v>81</v>
      </c>
      <c r="K221" s="500" t="s">
        <v>1205</v>
      </c>
      <c r="L221" s="181" t="s">
        <v>83</v>
      </c>
    </row>
    <row r="222" spans="1:12" hidden="1">
      <c r="A222" s="528">
        <v>46064</v>
      </c>
      <c r="B222" s="503" t="s">
        <v>943</v>
      </c>
      <c r="C222" s="503" t="s">
        <v>86</v>
      </c>
      <c r="D222" s="515" t="s">
        <v>84</v>
      </c>
      <c r="E222" s="529">
        <v>500</v>
      </c>
      <c r="F222" s="182">
        <f t="shared" si="3"/>
        <v>0.90628965017219498</v>
      </c>
      <c r="G222" s="181">
        <v>551.70000000000005</v>
      </c>
      <c r="H222" s="205" t="s">
        <v>11</v>
      </c>
      <c r="I222" s="503" t="s">
        <v>935</v>
      </c>
      <c r="J222" s="181" t="s">
        <v>81</v>
      </c>
      <c r="K222" s="500" t="s">
        <v>1205</v>
      </c>
      <c r="L222" s="181" t="s">
        <v>83</v>
      </c>
    </row>
    <row r="223" spans="1:12" hidden="1">
      <c r="A223" s="510">
        <v>46064</v>
      </c>
      <c r="B223" s="181" t="s">
        <v>976</v>
      </c>
      <c r="C223" s="503" t="s">
        <v>86</v>
      </c>
      <c r="D223" s="180" t="s">
        <v>84</v>
      </c>
      <c r="E223" s="181">
        <v>300</v>
      </c>
      <c r="F223" s="182">
        <f t="shared" si="3"/>
        <v>0.54377379010331695</v>
      </c>
      <c r="G223" s="181">
        <v>551.70000000000005</v>
      </c>
      <c r="H223" s="180" t="s">
        <v>20</v>
      </c>
      <c r="I223" s="513" t="s">
        <v>945</v>
      </c>
      <c r="J223" s="181" t="s">
        <v>81</v>
      </c>
      <c r="K223" s="500" t="s">
        <v>1205</v>
      </c>
      <c r="L223" s="181" t="s">
        <v>83</v>
      </c>
    </row>
    <row r="224" spans="1:12" hidden="1">
      <c r="A224" s="510">
        <v>46064</v>
      </c>
      <c r="B224" s="181" t="s">
        <v>977</v>
      </c>
      <c r="C224" s="503" t="s">
        <v>86</v>
      </c>
      <c r="D224" s="180" t="s">
        <v>84</v>
      </c>
      <c r="E224" s="181">
        <v>300</v>
      </c>
      <c r="F224" s="182">
        <f t="shared" si="3"/>
        <v>0.54377379010331695</v>
      </c>
      <c r="G224" s="181">
        <v>551.70000000000005</v>
      </c>
      <c r="H224" s="180" t="s">
        <v>20</v>
      </c>
      <c r="I224" s="513" t="s">
        <v>945</v>
      </c>
      <c r="J224" s="181" t="s">
        <v>81</v>
      </c>
      <c r="K224" s="500" t="s">
        <v>1205</v>
      </c>
      <c r="L224" s="181" t="s">
        <v>83</v>
      </c>
    </row>
    <row r="225" spans="1:12" hidden="1">
      <c r="A225" s="510">
        <v>46064</v>
      </c>
      <c r="B225" s="181" t="s">
        <v>976</v>
      </c>
      <c r="C225" s="503" t="s">
        <v>86</v>
      </c>
      <c r="D225" s="180" t="s">
        <v>84</v>
      </c>
      <c r="E225" s="181">
        <v>300</v>
      </c>
      <c r="F225" s="182">
        <f t="shared" si="3"/>
        <v>0.54377379010331695</v>
      </c>
      <c r="G225" s="181">
        <v>551.70000000000005</v>
      </c>
      <c r="H225" s="180" t="s">
        <v>20</v>
      </c>
      <c r="I225" s="513" t="s">
        <v>945</v>
      </c>
      <c r="J225" s="181" t="s">
        <v>81</v>
      </c>
      <c r="K225" s="500" t="s">
        <v>1205</v>
      </c>
      <c r="L225" s="181" t="s">
        <v>83</v>
      </c>
    </row>
    <row r="226" spans="1:12" hidden="1">
      <c r="A226" s="510">
        <v>46064</v>
      </c>
      <c r="B226" s="181" t="s">
        <v>977</v>
      </c>
      <c r="C226" s="503" t="s">
        <v>86</v>
      </c>
      <c r="D226" s="180" t="s">
        <v>84</v>
      </c>
      <c r="E226" s="181">
        <v>300</v>
      </c>
      <c r="F226" s="182">
        <f t="shared" si="3"/>
        <v>0.54377379010331695</v>
      </c>
      <c r="G226" s="181">
        <v>551.70000000000005</v>
      </c>
      <c r="H226" s="180" t="s">
        <v>20</v>
      </c>
      <c r="I226" s="513" t="s">
        <v>945</v>
      </c>
      <c r="J226" s="181" t="s">
        <v>81</v>
      </c>
      <c r="K226" s="500" t="s">
        <v>1205</v>
      </c>
      <c r="L226" s="181" t="s">
        <v>83</v>
      </c>
    </row>
    <row r="227" spans="1:12" hidden="1">
      <c r="A227" s="510">
        <v>46064</v>
      </c>
      <c r="B227" s="181" t="s">
        <v>948</v>
      </c>
      <c r="C227" s="503" t="s">
        <v>86</v>
      </c>
      <c r="D227" s="180" t="s">
        <v>84</v>
      </c>
      <c r="E227" s="181">
        <v>500</v>
      </c>
      <c r="F227" s="182">
        <f t="shared" si="3"/>
        <v>0.90628965017219498</v>
      </c>
      <c r="G227" s="181">
        <v>551.70000000000005</v>
      </c>
      <c r="H227" s="180" t="s">
        <v>20</v>
      </c>
      <c r="I227" s="513" t="s">
        <v>945</v>
      </c>
      <c r="J227" s="181" t="s">
        <v>81</v>
      </c>
      <c r="K227" s="500" t="s">
        <v>1205</v>
      </c>
      <c r="L227" s="181" t="s">
        <v>83</v>
      </c>
    </row>
    <row r="228" spans="1:12" hidden="1">
      <c r="A228" s="510">
        <v>46064</v>
      </c>
      <c r="B228" s="181" t="s">
        <v>949</v>
      </c>
      <c r="C228" s="503" t="s">
        <v>86</v>
      </c>
      <c r="D228" s="180" t="s">
        <v>84</v>
      </c>
      <c r="E228" s="181">
        <v>500</v>
      </c>
      <c r="F228" s="182">
        <f t="shared" si="3"/>
        <v>0.90628965017219498</v>
      </c>
      <c r="G228" s="181">
        <v>551.70000000000005</v>
      </c>
      <c r="H228" s="180" t="s">
        <v>20</v>
      </c>
      <c r="I228" s="513" t="s">
        <v>945</v>
      </c>
      <c r="J228" s="181" t="s">
        <v>81</v>
      </c>
      <c r="K228" s="500" t="s">
        <v>1205</v>
      </c>
      <c r="L228" s="181" t="s">
        <v>83</v>
      </c>
    </row>
    <row r="229" spans="1:12" hidden="1">
      <c r="A229" s="510">
        <v>46064</v>
      </c>
      <c r="B229" s="181" t="s">
        <v>950</v>
      </c>
      <c r="C229" s="503" t="s">
        <v>851</v>
      </c>
      <c r="D229" s="180" t="s">
        <v>84</v>
      </c>
      <c r="E229" s="181">
        <v>13000</v>
      </c>
      <c r="F229" s="182">
        <f t="shared" si="3"/>
        <v>23.563530904477069</v>
      </c>
      <c r="G229" s="181">
        <v>551.70000000000005</v>
      </c>
      <c r="H229" s="180" t="s">
        <v>20</v>
      </c>
      <c r="I229" s="513" t="s">
        <v>945</v>
      </c>
      <c r="J229" s="181" t="s">
        <v>81</v>
      </c>
      <c r="K229" s="500" t="s">
        <v>1205</v>
      </c>
      <c r="L229" s="181" t="s">
        <v>83</v>
      </c>
    </row>
    <row r="230" spans="1:12" hidden="1">
      <c r="A230" s="510">
        <v>46064</v>
      </c>
      <c r="B230" s="181" t="s">
        <v>978</v>
      </c>
      <c r="C230" s="503" t="s">
        <v>851</v>
      </c>
      <c r="D230" s="180" t="s">
        <v>84</v>
      </c>
      <c r="E230" s="181">
        <v>5000</v>
      </c>
      <c r="F230" s="182">
        <f t="shared" si="3"/>
        <v>9.0628965017219496</v>
      </c>
      <c r="G230" s="181">
        <v>551.70000000000005</v>
      </c>
      <c r="H230" s="180" t="s">
        <v>20</v>
      </c>
      <c r="I230" s="513" t="s">
        <v>945</v>
      </c>
      <c r="J230" s="181" t="s">
        <v>81</v>
      </c>
      <c r="K230" s="500" t="s">
        <v>1205</v>
      </c>
      <c r="L230" s="181" t="s">
        <v>83</v>
      </c>
    </row>
    <row r="231" spans="1:12" hidden="1">
      <c r="A231" s="510">
        <v>46064</v>
      </c>
      <c r="B231" s="181" t="s">
        <v>979</v>
      </c>
      <c r="C231" s="181" t="s">
        <v>164</v>
      </c>
      <c r="D231" s="180" t="s">
        <v>84</v>
      </c>
      <c r="E231" s="181">
        <v>5000</v>
      </c>
      <c r="F231" s="182">
        <f t="shared" si="3"/>
        <v>9.0628965017219496</v>
      </c>
      <c r="G231" s="181">
        <v>551.70000000000005</v>
      </c>
      <c r="H231" s="180" t="s">
        <v>20</v>
      </c>
      <c r="I231" s="513" t="s">
        <v>945</v>
      </c>
      <c r="J231" s="181" t="s">
        <v>81</v>
      </c>
      <c r="K231" s="500" t="s">
        <v>1205</v>
      </c>
      <c r="L231" s="181" t="s">
        <v>83</v>
      </c>
    </row>
    <row r="232" spans="1:12" hidden="1">
      <c r="A232" s="510">
        <v>46064</v>
      </c>
      <c r="B232" s="181" t="s">
        <v>980</v>
      </c>
      <c r="C232" s="503" t="s">
        <v>86</v>
      </c>
      <c r="D232" s="180" t="s">
        <v>84</v>
      </c>
      <c r="E232" s="181">
        <v>3500</v>
      </c>
      <c r="F232" s="182">
        <f t="shared" si="3"/>
        <v>6.3440275512053645</v>
      </c>
      <c r="G232" s="181">
        <v>551.70000000000005</v>
      </c>
      <c r="H232" s="180" t="s">
        <v>20</v>
      </c>
      <c r="I232" s="513" t="s">
        <v>945</v>
      </c>
      <c r="J232" s="181" t="s">
        <v>81</v>
      </c>
      <c r="K232" s="500" t="s">
        <v>1205</v>
      </c>
      <c r="L232" s="181" t="s">
        <v>83</v>
      </c>
    </row>
    <row r="233" spans="1:12" hidden="1">
      <c r="A233" s="524">
        <v>46064</v>
      </c>
      <c r="B233" s="503" t="s">
        <v>981</v>
      </c>
      <c r="C233" s="503" t="s">
        <v>851</v>
      </c>
      <c r="D233" s="514" t="s">
        <v>84</v>
      </c>
      <c r="E233" s="523">
        <v>5000</v>
      </c>
      <c r="F233" s="182">
        <f t="shared" si="3"/>
        <v>9.0628965017219496</v>
      </c>
      <c r="G233" s="181">
        <v>551.70000000000005</v>
      </c>
      <c r="H233" s="205" t="s">
        <v>18</v>
      </c>
      <c r="I233" s="503" t="s">
        <v>953</v>
      </c>
      <c r="J233" s="181" t="s">
        <v>81</v>
      </c>
      <c r="K233" s="500" t="s">
        <v>1205</v>
      </c>
      <c r="L233" s="181" t="s">
        <v>83</v>
      </c>
    </row>
    <row r="234" spans="1:12" hidden="1">
      <c r="A234" s="524">
        <v>46064</v>
      </c>
      <c r="B234" s="503" t="s">
        <v>982</v>
      </c>
      <c r="C234" s="503" t="s">
        <v>86</v>
      </c>
      <c r="D234" s="514" t="s">
        <v>84</v>
      </c>
      <c r="E234" s="523">
        <v>500</v>
      </c>
      <c r="F234" s="182">
        <f t="shared" si="3"/>
        <v>0.90628965017219498</v>
      </c>
      <c r="G234" s="181">
        <v>551.70000000000005</v>
      </c>
      <c r="H234" s="205" t="s">
        <v>18</v>
      </c>
      <c r="I234" s="503" t="s">
        <v>953</v>
      </c>
      <c r="J234" s="181" t="s">
        <v>81</v>
      </c>
      <c r="K234" s="500" t="s">
        <v>1205</v>
      </c>
      <c r="L234" s="181" t="s">
        <v>83</v>
      </c>
    </row>
    <row r="235" spans="1:12" hidden="1">
      <c r="A235" s="524">
        <v>46064</v>
      </c>
      <c r="B235" s="503" t="s">
        <v>983</v>
      </c>
      <c r="C235" s="503" t="s">
        <v>851</v>
      </c>
      <c r="D235" s="514" t="s">
        <v>84</v>
      </c>
      <c r="E235" s="523">
        <v>13000</v>
      </c>
      <c r="F235" s="182">
        <f t="shared" si="3"/>
        <v>23.563530904477069</v>
      </c>
      <c r="G235" s="181">
        <v>551.70000000000005</v>
      </c>
      <c r="H235" s="205" t="s">
        <v>18</v>
      </c>
      <c r="I235" s="503" t="s">
        <v>953</v>
      </c>
      <c r="J235" s="181" t="s">
        <v>81</v>
      </c>
      <c r="K235" s="500" t="s">
        <v>1205</v>
      </c>
      <c r="L235" s="181" t="s">
        <v>83</v>
      </c>
    </row>
    <row r="236" spans="1:12" hidden="1">
      <c r="A236" s="524">
        <v>46064</v>
      </c>
      <c r="B236" s="503" t="s">
        <v>984</v>
      </c>
      <c r="C236" s="503" t="s">
        <v>86</v>
      </c>
      <c r="D236" s="514" t="s">
        <v>84</v>
      </c>
      <c r="E236" s="523">
        <v>2000</v>
      </c>
      <c r="F236" s="182">
        <f t="shared" si="3"/>
        <v>3.6251586006887799</v>
      </c>
      <c r="G236" s="181">
        <v>551.70000000000005</v>
      </c>
      <c r="H236" s="205" t="s">
        <v>18</v>
      </c>
      <c r="I236" s="503" t="s">
        <v>953</v>
      </c>
      <c r="J236" s="181" t="s">
        <v>81</v>
      </c>
      <c r="K236" s="500" t="s">
        <v>1205</v>
      </c>
      <c r="L236" s="181" t="s">
        <v>83</v>
      </c>
    </row>
    <row r="237" spans="1:12" hidden="1">
      <c r="A237" s="524">
        <v>46064</v>
      </c>
      <c r="B237" s="503" t="s">
        <v>985</v>
      </c>
      <c r="C237" s="503" t="s">
        <v>86</v>
      </c>
      <c r="D237" s="514" t="s">
        <v>84</v>
      </c>
      <c r="E237" s="523">
        <v>500</v>
      </c>
      <c r="F237" s="182">
        <f t="shared" si="3"/>
        <v>0.90628965017219498</v>
      </c>
      <c r="G237" s="181">
        <v>551.70000000000005</v>
      </c>
      <c r="H237" s="205" t="s">
        <v>18</v>
      </c>
      <c r="I237" s="503" t="s">
        <v>953</v>
      </c>
      <c r="J237" s="181" t="s">
        <v>81</v>
      </c>
      <c r="K237" s="500" t="s">
        <v>1205</v>
      </c>
      <c r="L237" s="181" t="s">
        <v>83</v>
      </c>
    </row>
    <row r="238" spans="1:12" hidden="1">
      <c r="A238" s="524">
        <v>46064</v>
      </c>
      <c r="B238" s="503" t="s">
        <v>986</v>
      </c>
      <c r="C238" s="503" t="s">
        <v>86</v>
      </c>
      <c r="D238" s="514" t="s">
        <v>84</v>
      </c>
      <c r="E238" s="523">
        <v>500</v>
      </c>
      <c r="F238" s="182">
        <f t="shared" si="3"/>
        <v>0.90628965017219498</v>
      </c>
      <c r="G238" s="181">
        <v>551.70000000000005</v>
      </c>
      <c r="H238" s="205" t="s">
        <v>18</v>
      </c>
      <c r="I238" s="503" t="s">
        <v>953</v>
      </c>
      <c r="J238" s="181" t="s">
        <v>81</v>
      </c>
      <c r="K238" s="500" t="s">
        <v>1205</v>
      </c>
      <c r="L238" s="181" t="s">
        <v>83</v>
      </c>
    </row>
    <row r="239" spans="1:12" hidden="1">
      <c r="A239" s="524">
        <v>46064</v>
      </c>
      <c r="B239" s="503" t="s">
        <v>987</v>
      </c>
      <c r="C239" s="503" t="s">
        <v>86</v>
      </c>
      <c r="D239" s="514" t="s">
        <v>84</v>
      </c>
      <c r="E239" s="523">
        <v>500</v>
      </c>
      <c r="F239" s="182">
        <f t="shared" si="3"/>
        <v>0.90628965017219498</v>
      </c>
      <c r="G239" s="181">
        <v>551.70000000000005</v>
      </c>
      <c r="H239" s="205" t="s">
        <v>18</v>
      </c>
      <c r="I239" s="503" t="s">
        <v>953</v>
      </c>
      <c r="J239" s="181" t="s">
        <v>81</v>
      </c>
      <c r="K239" s="500" t="s">
        <v>1205</v>
      </c>
      <c r="L239" s="181" t="s">
        <v>83</v>
      </c>
    </row>
    <row r="240" spans="1:12" hidden="1">
      <c r="A240" s="524">
        <v>46064</v>
      </c>
      <c r="B240" s="503" t="s">
        <v>988</v>
      </c>
      <c r="C240" s="503" t="s">
        <v>86</v>
      </c>
      <c r="D240" s="514" t="s">
        <v>84</v>
      </c>
      <c r="E240" s="503">
        <v>1500</v>
      </c>
      <c r="F240" s="182">
        <f t="shared" si="3"/>
        <v>2.7188689505165851</v>
      </c>
      <c r="G240" s="181">
        <v>551.70000000000005</v>
      </c>
      <c r="H240" s="205" t="s">
        <v>18</v>
      </c>
      <c r="I240" s="503" t="s">
        <v>953</v>
      </c>
      <c r="J240" s="181" t="s">
        <v>81</v>
      </c>
      <c r="K240" s="500" t="s">
        <v>1205</v>
      </c>
      <c r="L240" s="181" t="s">
        <v>83</v>
      </c>
    </row>
    <row r="241" spans="1:12" hidden="1">
      <c r="A241" s="524">
        <v>46064</v>
      </c>
      <c r="B241" s="503" t="s">
        <v>957</v>
      </c>
      <c r="C241" s="503" t="s">
        <v>86</v>
      </c>
      <c r="D241" s="514" t="s">
        <v>84</v>
      </c>
      <c r="E241" s="523">
        <v>300</v>
      </c>
      <c r="F241" s="182">
        <f t="shared" si="3"/>
        <v>0.54377379010331695</v>
      </c>
      <c r="G241" s="181">
        <v>551.70000000000005</v>
      </c>
      <c r="H241" s="205" t="s">
        <v>18</v>
      </c>
      <c r="I241" s="503" t="s">
        <v>953</v>
      </c>
      <c r="J241" s="181" t="s">
        <v>81</v>
      </c>
      <c r="K241" s="500" t="s">
        <v>1205</v>
      </c>
      <c r="L241" s="181" t="s">
        <v>83</v>
      </c>
    </row>
    <row r="242" spans="1:12" hidden="1">
      <c r="A242" s="524">
        <v>46064</v>
      </c>
      <c r="B242" s="503" t="s">
        <v>989</v>
      </c>
      <c r="C242" s="503" t="s">
        <v>86</v>
      </c>
      <c r="D242" s="514" t="s">
        <v>84</v>
      </c>
      <c r="E242" s="523">
        <v>500</v>
      </c>
      <c r="F242" s="182">
        <f t="shared" si="3"/>
        <v>0.90628965017219498</v>
      </c>
      <c r="G242" s="181">
        <v>551.70000000000005</v>
      </c>
      <c r="H242" s="205" t="s">
        <v>18</v>
      </c>
      <c r="I242" s="503" t="s">
        <v>953</v>
      </c>
      <c r="J242" s="181" t="s">
        <v>81</v>
      </c>
      <c r="K242" s="500" t="s">
        <v>1205</v>
      </c>
      <c r="L242" s="181" t="s">
        <v>83</v>
      </c>
    </row>
    <row r="243" spans="1:12" hidden="1">
      <c r="A243" s="524">
        <v>46064</v>
      </c>
      <c r="B243" s="503" t="s">
        <v>990</v>
      </c>
      <c r="C243" s="503" t="s">
        <v>86</v>
      </c>
      <c r="D243" s="514" t="s">
        <v>84</v>
      </c>
      <c r="E243" s="523">
        <v>500</v>
      </c>
      <c r="F243" s="182">
        <f t="shared" si="3"/>
        <v>0.90628965017219498</v>
      </c>
      <c r="G243" s="181">
        <v>551.70000000000005</v>
      </c>
      <c r="H243" s="205" t="s">
        <v>18</v>
      </c>
      <c r="I243" s="503" t="s">
        <v>953</v>
      </c>
      <c r="J243" s="181" t="s">
        <v>81</v>
      </c>
      <c r="K243" s="500" t="s">
        <v>1205</v>
      </c>
      <c r="L243" s="181" t="s">
        <v>83</v>
      </c>
    </row>
    <row r="244" spans="1:12" hidden="1">
      <c r="A244" s="524">
        <v>46064</v>
      </c>
      <c r="B244" s="503" t="s">
        <v>960</v>
      </c>
      <c r="C244" s="503" t="s">
        <v>86</v>
      </c>
      <c r="D244" s="514" t="s">
        <v>84</v>
      </c>
      <c r="E244" s="523">
        <v>500</v>
      </c>
      <c r="F244" s="182">
        <f t="shared" si="3"/>
        <v>0.90628965017219498</v>
      </c>
      <c r="G244" s="181">
        <v>551.70000000000005</v>
      </c>
      <c r="H244" s="205" t="s">
        <v>18</v>
      </c>
      <c r="I244" s="503" t="s">
        <v>953</v>
      </c>
      <c r="J244" s="181" t="s">
        <v>81</v>
      </c>
      <c r="K244" s="500" t="s">
        <v>1205</v>
      </c>
      <c r="L244" s="181" t="s">
        <v>83</v>
      </c>
    </row>
    <row r="245" spans="1:12" hidden="1">
      <c r="A245" s="525">
        <v>46064</v>
      </c>
      <c r="B245" s="526" t="s">
        <v>991</v>
      </c>
      <c r="C245" s="503" t="s">
        <v>86</v>
      </c>
      <c r="D245" s="527" t="s">
        <v>84</v>
      </c>
      <c r="E245" s="526">
        <v>3000</v>
      </c>
      <c r="F245" s="182">
        <f t="shared" si="3"/>
        <v>5.4377379010331701</v>
      </c>
      <c r="G245" s="181">
        <v>551.70000000000005</v>
      </c>
      <c r="H245" s="309" t="s">
        <v>16</v>
      </c>
      <c r="I245" s="181" t="s">
        <v>962</v>
      </c>
      <c r="J245" s="181" t="s">
        <v>81</v>
      </c>
      <c r="K245" s="500" t="s">
        <v>1205</v>
      </c>
      <c r="L245" s="181" t="s">
        <v>83</v>
      </c>
    </row>
    <row r="246" spans="1:12" hidden="1">
      <c r="A246" s="525">
        <v>46064</v>
      </c>
      <c r="B246" s="526" t="s">
        <v>963</v>
      </c>
      <c r="C246" s="503" t="s">
        <v>851</v>
      </c>
      <c r="D246" s="527" t="s">
        <v>84</v>
      </c>
      <c r="E246" s="526">
        <v>5000</v>
      </c>
      <c r="F246" s="182">
        <f t="shared" si="3"/>
        <v>9.0628965017219496</v>
      </c>
      <c r="G246" s="181">
        <v>551.70000000000005</v>
      </c>
      <c r="H246" s="180" t="s">
        <v>16</v>
      </c>
      <c r="I246" s="181" t="s">
        <v>962</v>
      </c>
      <c r="J246" s="181" t="s">
        <v>81</v>
      </c>
      <c r="K246" s="500" t="s">
        <v>1205</v>
      </c>
      <c r="L246" s="181" t="s">
        <v>83</v>
      </c>
    </row>
    <row r="247" spans="1:12" hidden="1">
      <c r="A247" s="525">
        <v>46064</v>
      </c>
      <c r="B247" s="526" t="s">
        <v>967</v>
      </c>
      <c r="C247" s="526" t="s">
        <v>164</v>
      </c>
      <c r="D247" s="527" t="s">
        <v>84</v>
      </c>
      <c r="E247" s="526">
        <v>5000</v>
      </c>
      <c r="F247" s="182">
        <f t="shared" si="3"/>
        <v>9.0628965017219496</v>
      </c>
      <c r="G247" s="181">
        <v>551.70000000000005</v>
      </c>
      <c r="H247" s="309" t="s">
        <v>16</v>
      </c>
      <c r="I247" s="181" t="s">
        <v>962</v>
      </c>
      <c r="J247" s="181" t="s">
        <v>81</v>
      </c>
      <c r="K247" s="500" t="s">
        <v>1205</v>
      </c>
      <c r="L247" s="181" t="s">
        <v>83</v>
      </c>
    </row>
    <row r="248" spans="1:12" hidden="1">
      <c r="A248" s="525">
        <v>46064</v>
      </c>
      <c r="B248" s="526" t="s">
        <v>992</v>
      </c>
      <c r="C248" s="503" t="s">
        <v>128</v>
      </c>
      <c r="D248" s="527" t="s">
        <v>84</v>
      </c>
      <c r="E248" s="526">
        <v>3000</v>
      </c>
      <c r="F248" s="182">
        <f t="shared" si="3"/>
        <v>5.4377379010331701</v>
      </c>
      <c r="G248" s="181">
        <v>551.70000000000005</v>
      </c>
      <c r="H248" s="180" t="s">
        <v>16</v>
      </c>
      <c r="I248" s="181" t="s">
        <v>962</v>
      </c>
      <c r="J248" s="181" t="s">
        <v>81</v>
      </c>
      <c r="K248" s="500" t="s">
        <v>1205</v>
      </c>
      <c r="L248" s="181" t="s">
        <v>83</v>
      </c>
    </row>
    <row r="249" spans="1:12" hidden="1">
      <c r="A249" s="525">
        <v>46064</v>
      </c>
      <c r="B249" s="526" t="s">
        <v>487</v>
      </c>
      <c r="C249" s="503" t="s">
        <v>851</v>
      </c>
      <c r="D249" s="527" t="s">
        <v>84</v>
      </c>
      <c r="E249" s="526">
        <v>13000</v>
      </c>
      <c r="F249" s="182">
        <f t="shared" si="3"/>
        <v>23.563530904477069</v>
      </c>
      <c r="G249" s="181">
        <v>551.70000000000005</v>
      </c>
      <c r="H249" s="309" t="s">
        <v>16</v>
      </c>
      <c r="I249" s="181" t="s">
        <v>962</v>
      </c>
      <c r="J249" s="181" t="s">
        <v>81</v>
      </c>
      <c r="K249" s="500" t="s">
        <v>1205</v>
      </c>
      <c r="L249" s="181" t="s">
        <v>83</v>
      </c>
    </row>
    <row r="250" spans="1:12" hidden="1">
      <c r="A250" s="525">
        <v>46064</v>
      </c>
      <c r="B250" s="526" t="s">
        <v>993</v>
      </c>
      <c r="C250" s="503" t="s">
        <v>86</v>
      </c>
      <c r="D250" s="527" t="s">
        <v>84</v>
      </c>
      <c r="E250" s="526">
        <v>2000</v>
      </c>
      <c r="F250" s="182">
        <f t="shared" si="3"/>
        <v>3.6251586006887799</v>
      </c>
      <c r="G250" s="181">
        <v>551.70000000000005</v>
      </c>
      <c r="H250" s="180" t="s">
        <v>16</v>
      </c>
      <c r="I250" s="181" t="s">
        <v>962</v>
      </c>
      <c r="J250" s="181" t="s">
        <v>81</v>
      </c>
      <c r="K250" s="500" t="s">
        <v>1205</v>
      </c>
      <c r="L250" s="181" t="s">
        <v>83</v>
      </c>
    </row>
    <row r="251" spans="1:12" hidden="1">
      <c r="A251" s="528">
        <v>46065</v>
      </c>
      <c r="B251" s="503" t="s">
        <v>968</v>
      </c>
      <c r="C251" s="503" t="s">
        <v>86</v>
      </c>
      <c r="D251" s="515" t="s">
        <v>84</v>
      </c>
      <c r="E251" s="529">
        <v>500</v>
      </c>
      <c r="F251" s="182">
        <f t="shared" si="3"/>
        <v>0.90628965017219498</v>
      </c>
      <c r="G251" s="181">
        <v>551.70000000000005</v>
      </c>
      <c r="H251" s="205" t="s">
        <v>11</v>
      </c>
      <c r="I251" s="503" t="s">
        <v>935</v>
      </c>
      <c r="J251" s="181" t="s">
        <v>81</v>
      </c>
      <c r="K251" s="500" t="s">
        <v>1205</v>
      </c>
      <c r="L251" s="181" t="s">
        <v>83</v>
      </c>
    </row>
    <row r="252" spans="1:12" hidden="1">
      <c r="A252" s="530">
        <v>46065</v>
      </c>
      <c r="B252" s="503" t="s">
        <v>994</v>
      </c>
      <c r="C252" s="503" t="s">
        <v>128</v>
      </c>
      <c r="D252" s="515" t="s">
        <v>84</v>
      </c>
      <c r="E252" s="529">
        <v>4000</v>
      </c>
      <c r="F252" s="182">
        <f t="shared" si="3"/>
        <v>7.2503172013775599</v>
      </c>
      <c r="G252" s="181">
        <v>551.70000000000005</v>
      </c>
      <c r="H252" s="205" t="s">
        <v>11</v>
      </c>
      <c r="I252" s="503" t="s">
        <v>935</v>
      </c>
      <c r="J252" s="181" t="s">
        <v>81</v>
      </c>
      <c r="K252" s="500" t="s">
        <v>1205</v>
      </c>
      <c r="L252" s="181" t="s">
        <v>83</v>
      </c>
    </row>
    <row r="253" spans="1:12" hidden="1">
      <c r="A253" s="528">
        <v>46065</v>
      </c>
      <c r="B253" s="503" t="s">
        <v>939</v>
      </c>
      <c r="C253" s="503" t="s">
        <v>851</v>
      </c>
      <c r="D253" s="515" t="s">
        <v>84</v>
      </c>
      <c r="E253" s="529">
        <v>5000</v>
      </c>
      <c r="F253" s="182">
        <f t="shared" si="3"/>
        <v>9.0628965017219496</v>
      </c>
      <c r="G253" s="181">
        <v>551.70000000000005</v>
      </c>
      <c r="H253" s="205" t="s">
        <v>11</v>
      </c>
      <c r="I253" s="503" t="s">
        <v>935</v>
      </c>
      <c r="J253" s="181" t="s">
        <v>81</v>
      </c>
      <c r="K253" s="500" t="s">
        <v>1205</v>
      </c>
      <c r="L253" s="181" t="s">
        <v>83</v>
      </c>
    </row>
    <row r="254" spans="1:12" hidden="1">
      <c r="A254" s="528">
        <v>46065</v>
      </c>
      <c r="B254" s="503" t="s">
        <v>995</v>
      </c>
      <c r="C254" s="503" t="s">
        <v>86</v>
      </c>
      <c r="D254" s="515" t="s">
        <v>84</v>
      </c>
      <c r="E254" s="529">
        <v>6000</v>
      </c>
      <c r="F254" s="182">
        <f t="shared" si="3"/>
        <v>10.87547580206634</v>
      </c>
      <c r="G254" s="181">
        <v>551.70000000000005</v>
      </c>
      <c r="H254" s="205" t="s">
        <v>11</v>
      </c>
      <c r="I254" s="503" t="s">
        <v>935</v>
      </c>
      <c r="J254" s="181" t="s">
        <v>81</v>
      </c>
      <c r="K254" s="500" t="s">
        <v>1205</v>
      </c>
      <c r="L254" s="181" t="s">
        <v>83</v>
      </c>
    </row>
    <row r="255" spans="1:12" hidden="1">
      <c r="A255" s="510">
        <v>46065</v>
      </c>
      <c r="B255" s="181" t="s">
        <v>996</v>
      </c>
      <c r="C255" s="503" t="s">
        <v>86</v>
      </c>
      <c r="D255" s="180" t="s">
        <v>84</v>
      </c>
      <c r="E255" s="181">
        <v>1000</v>
      </c>
      <c r="F255" s="182">
        <f t="shared" si="3"/>
        <v>1.81257930034439</v>
      </c>
      <c r="G255" s="181">
        <v>551.70000000000005</v>
      </c>
      <c r="H255" s="180" t="s">
        <v>20</v>
      </c>
      <c r="I255" s="513" t="s">
        <v>945</v>
      </c>
      <c r="J255" s="181" t="s">
        <v>81</v>
      </c>
      <c r="K255" s="500" t="s">
        <v>1205</v>
      </c>
      <c r="L255" s="181" t="s">
        <v>83</v>
      </c>
    </row>
    <row r="256" spans="1:12" hidden="1">
      <c r="A256" s="510">
        <v>46065</v>
      </c>
      <c r="B256" s="181" t="s">
        <v>997</v>
      </c>
      <c r="C256" s="503" t="s">
        <v>86</v>
      </c>
      <c r="D256" s="180" t="s">
        <v>84</v>
      </c>
      <c r="E256" s="181">
        <v>10000</v>
      </c>
      <c r="F256" s="182">
        <f t="shared" si="3"/>
        <v>18.125793003443899</v>
      </c>
      <c r="G256" s="181">
        <v>551.70000000000005</v>
      </c>
      <c r="H256" s="180" t="s">
        <v>20</v>
      </c>
      <c r="I256" s="513" t="s">
        <v>945</v>
      </c>
      <c r="J256" s="181" t="s">
        <v>81</v>
      </c>
      <c r="K256" s="500" t="s">
        <v>1205</v>
      </c>
      <c r="L256" s="181" t="s">
        <v>83</v>
      </c>
    </row>
    <row r="257" spans="1:12" hidden="1">
      <c r="A257" s="510">
        <v>46065</v>
      </c>
      <c r="B257" s="181" t="s">
        <v>998</v>
      </c>
      <c r="C257" s="503" t="s">
        <v>86</v>
      </c>
      <c r="D257" s="180" t="s">
        <v>84</v>
      </c>
      <c r="E257" s="181">
        <v>8000</v>
      </c>
      <c r="F257" s="182">
        <f t="shared" si="3"/>
        <v>14.50063440275512</v>
      </c>
      <c r="G257" s="181">
        <v>551.70000000000005</v>
      </c>
      <c r="H257" s="180" t="s">
        <v>20</v>
      </c>
      <c r="I257" s="513" t="s">
        <v>945</v>
      </c>
      <c r="J257" s="181" t="s">
        <v>81</v>
      </c>
      <c r="K257" s="500" t="s">
        <v>1205</v>
      </c>
      <c r="L257" s="181" t="s">
        <v>83</v>
      </c>
    </row>
    <row r="258" spans="1:12" hidden="1">
      <c r="A258" s="510">
        <v>46065</v>
      </c>
      <c r="B258" s="181" t="s">
        <v>978</v>
      </c>
      <c r="C258" s="503" t="s">
        <v>851</v>
      </c>
      <c r="D258" s="180" t="s">
        <v>84</v>
      </c>
      <c r="E258" s="181">
        <v>5000</v>
      </c>
      <c r="F258" s="182">
        <f t="shared" ref="F258:F321" si="4">+E258/G258</f>
        <v>9.0628965017219496</v>
      </c>
      <c r="G258" s="181">
        <v>551.70000000000005</v>
      </c>
      <c r="H258" s="180" t="s">
        <v>20</v>
      </c>
      <c r="I258" s="513" t="s">
        <v>945</v>
      </c>
      <c r="J258" s="181" t="s">
        <v>81</v>
      </c>
      <c r="K258" s="500" t="s">
        <v>1205</v>
      </c>
      <c r="L258" s="181" t="s">
        <v>83</v>
      </c>
    </row>
    <row r="259" spans="1:12" hidden="1">
      <c r="A259" s="524">
        <v>46065</v>
      </c>
      <c r="B259" s="503" t="s">
        <v>999</v>
      </c>
      <c r="C259" s="503" t="s">
        <v>86</v>
      </c>
      <c r="D259" s="514" t="s">
        <v>84</v>
      </c>
      <c r="E259" s="523">
        <v>500</v>
      </c>
      <c r="F259" s="182">
        <f t="shared" si="4"/>
        <v>0.90628965017219498</v>
      </c>
      <c r="G259" s="181">
        <v>551.70000000000005</v>
      </c>
      <c r="H259" s="205" t="s">
        <v>18</v>
      </c>
      <c r="I259" s="503" t="s">
        <v>953</v>
      </c>
      <c r="J259" s="181" t="s">
        <v>81</v>
      </c>
      <c r="K259" s="500" t="s">
        <v>1205</v>
      </c>
      <c r="L259" s="181" t="s">
        <v>83</v>
      </c>
    </row>
    <row r="260" spans="1:12" hidden="1">
      <c r="A260" s="524">
        <v>46065</v>
      </c>
      <c r="B260" s="503" t="s">
        <v>983</v>
      </c>
      <c r="C260" s="503" t="s">
        <v>851</v>
      </c>
      <c r="D260" s="514" t="s">
        <v>84</v>
      </c>
      <c r="E260" s="523">
        <v>13000</v>
      </c>
      <c r="F260" s="182">
        <f t="shared" si="4"/>
        <v>23.563530904477069</v>
      </c>
      <c r="G260" s="181">
        <v>551.70000000000005</v>
      </c>
      <c r="H260" s="205" t="s">
        <v>18</v>
      </c>
      <c r="I260" s="503" t="s">
        <v>953</v>
      </c>
      <c r="J260" s="181" t="s">
        <v>81</v>
      </c>
      <c r="K260" s="500" t="s">
        <v>1205</v>
      </c>
      <c r="L260" s="181" t="s">
        <v>83</v>
      </c>
    </row>
    <row r="261" spans="1:12" hidden="1">
      <c r="A261" s="524">
        <v>46065</v>
      </c>
      <c r="B261" s="503" t="s">
        <v>981</v>
      </c>
      <c r="C261" s="503" t="s">
        <v>851</v>
      </c>
      <c r="D261" s="514" t="s">
        <v>84</v>
      </c>
      <c r="E261" s="523">
        <v>5000</v>
      </c>
      <c r="F261" s="182">
        <f t="shared" si="4"/>
        <v>9.0628965017219496</v>
      </c>
      <c r="G261" s="181">
        <v>551.70000000000005</v>
      </c>
      <c r="H261" s="205" t="s">
        <v>18</v>
      </c>
      <c r="I261" s="503" t="s">
        <v>953</v>
      </c>
      <c r="J261" s="181" t="s">
        <v>81</v>
      </c>
      <c r="K261" s="500" t="s">
        <v>1205</v>
      </c>
      <c r="L261" s="181" t="s">
        <v>83</v>
      </c>
    </row>
    <row r="262" spans="1:12" hidden="1">
      <c r="A262" s="524">
        <v>46065</v>
      </c>
      <c r="B262" s="503" t="s">
        <v>1000</v>
      </c>
      <c r="C262" s="503" t="s">
        <v>86</v>
      </c>
      <c r="D262" s="514" t="s">
        <v>84</v>
      </c>
      <c r="E262" s="523">
        <v>2000</v>
      </c>
      <c r="F262" s="182">
        <f t="shared" si="4"/>
        <v>3.6251586006887799</v>
      </c>
      <c r="G262" s="181">
        <v>551.70000000000005</v>
      </c>
      <c r="H262" s="205" t="s">
        <v>18</v>
      </c>
      <c r="I262" s="503" t="s">
        <v>953</v>
      </c>
      <c r="J262" s="181" t="s">
        <v>81</v>
      </c>
      <c r="K262" s="500" t="s">
        <v>1205</v>
      </c>
      <c r="L262" s="181" t="s">
        <v>83</v>
      </c>
    </row>
    <row r="263" spans="1:12" hidden="1">
      <c r="A263" s="524">
        <v>46065</v>
      </c>
      <c r="B263" s="503" t="s">
        <v>1001</v>
      </c>
      <c r="C263" s="503" t="s">
        <v>86</v>
      </c>
      <c r="D263" s="514" t="s">
        <v>84</v>
      </c>
      <c r="E263" s="523">
        <v>2000</v>
      </c>
      <c r="F263" s="182">
        <f t="shared" si="4"/>
        <v>3.6251586006887799</v>
      </c>
      <c r="G263" s="181">
        <v>551.70000000000005</v>
      </c>
      <c r="H263" s="205" t="s">
        <v>18</v>
      </c>
      <c r="I263" s="503" t="s">
        <v>953</v>
      </c>
      <c r="J263" s="181" t="s">
        <v>81</v>
      </c>
      <c r="K263" s="500" t="s">
        <v>1205</v>
      </c>
      <c r="L263" s="181" t="s">
        <v>83</v>
      </c>
    </row>
    <row r="264" spans="1:12" hidden="1">
      <c r="A264" s="524">
        <v>46065</v>
      </c>
      <c r="B264" s="503" t="s">
        <v>1002</v>
      </c>
      <c r="C264" s="503" t="s">
        <v>86</v>
      </c>
      <c r="D264" s="514" t="s">
        <v>84</v>
      </c>
      <c r="E264" s="523">
        <v>500</v>
      </c>
      <c r="F264" s="182">
        <f t="shared" si="4"/>
        <v>0.90628965017219498</v>
      </c>
      <c r="G264" s="181">
        <v>551.70000000000005</v>
      </c>
      <c r="H264" s="205" t="s">
        <v>18</v>
      </c>
      <c r="I264" s="503" t="s">
        <v>953</v>
      </c>
      <c r="J264" s="181" t="s">
        <v>81</v>
      </c>
      <c r="K264" s="500" t="s">
        <v>1205</v>
      </c>
      <c r="L264" s="181" t="s">
        <v>83</v>
      </c>
    </row>
    <row r="265" spans="1:12" hidden="1">
      <c r="A265" s="524">
        <v>46065</v>
      </c>
      <c r="B265" s="503" t="s">
        <v>989</v>
      </c>
      <c r="C265" s="503" t="s">
        <v>86</v>
      </c>
      <c r="D265" s="514" t="s">
        <v>84</v>
      </c>
      <c r="E265" s="523">
        <v>500</v>
      </c>
      <c r="F265" s="182">
        <f t="shared" si="4"/>
        <v>0.90628965017219498</v>
      </c>
      <c r="G265" s="181">
        <v>551.70000000000005</v>
      </c>
      <c r="H265" s="205" t="s">
        <v>18</v>
      </c>
      <c r="I265" s="503" t="s">
        <v>953</v>
      </c>
      <c r="J265" s="181" t="s">
        <v>81</v>
      </c>
      <c r="K265" s="500" t="s">
        <v>1205</v>
      </c>
      <c r="L265" s="181" t="s">
        <v>83</v>
      </c>
    </row>
    <row r="266" spans="1:12" hidden="1">
      <c r="A266" s="524">
        <v>46065</v>
      </c>
      <c r="B266" s="503" t="s">
        <v>1003</v>
      </c>
      <c r="C266" s="503" t="s">
        <v>86</v>
      </c>
      <c r="D266" s="514" t="s">
        <v>84</v>
      </c>
      <c r="E266" s="523">
        <v>500</v>
      </c>
      <c r="F266" s="182">
        <f t="shared" si="4"/>
        <v>0.90628965017219498</v>
      </c>
      <c r="G266" s="181">
        <v>551.70000000000005</v>
      </c>
      <c r="H266" s="205" t="s">
        <v>18</v>
      </c>
      <c r="I266" s="503" t="s">
        <v>953</v>
      </c>
      <c r="J266" s="181" t="s">
        <v>81</v>
      </c>
      <c r="K266" s="500" t="s">
        <v>1205</v>
      </c>
      <c r="L266" s="181" t="s">
        <v>83</v>
      </c>
    </row>
    <row r="267" spans="1:12" hidden="1">
      <c r="A267" s="524">
        <v>46065</v>
      </c>
      <c r="B267" s="503" t="s">
        <v>1004</v>
      </c>
      <c r="C267" s="503" t="s">
        <v>86</v>
      </c>
      <c r="D267" s="514" t="s">
        <v>84</v>
      </c>
      <c r="E267" s="523">
        <v>500</v>
      </c>
      <c r="F267" s="182">
        <f t="shared" si="4"/>
        <v>0.90628965017219498</v>
      </c>
      <c r="G267" s="181">
        <v>551.70000000000005</v>
      </c>
      <c r="H267" s="205" t="s">
        <v>18</v>
      </c>
      <c r="I267" s="503" t="s">
        <v>953</v>
      </c>
      <c r="J267" s="181" t="s">
        <v>81</v>
      </c>
      <c r="K267" s="500" t="s">
        <v>1205</v>
      </c>
      <c r="L267" s="181" t="s">
        <v>83</v>
      </c>
    </row>
    <row r="268" spans="1:12" hidden="1">
      <c r="A268" s="524">
        <v>46065</v>
      </c>
      <c r="B268" s="503" t="s">
        <v>1005</v>
      </c>
      <c r="C268" s="503" t="s">
        <v>86</v>
      </c>
      <c r="D268" s="514" t="s">
        <v>84</v>
      </c>
      <c r="E268" s="523">
        <v>500</v>
      </c>
      <c r="F268" s="182">
        <f t="shared" si="4"/>
        <v>0.90628965017219498</v>
      </c>
      <c r="G268" s="181">
        <v>551.70000000000005</v>
      </c>
      <c r="H268" s="205" t="s">
        <v>18</v>
      </c>
      <c r="I268" s="503" t="s">
        <v>953</v>
      </c>
      <c r="J268" s="181" t="s">
        <v>81</v>
      </c>
      <c r="K268" s="500" t="s">
        <v>1205</v>
      </c>
      <c r="L268" s="181" t="s">
        <v>83</v>
      </c>
    </row>
    <row r="269" spans="1:12" hidden="1">
      <c r="A269" s="524">
        <v>46065</v>
      </c>
      <c r="B269" s="503" t="s">
        <v>960</v>
      </c>
      <c r="C269" s="503" t="s">
        <v>86</v>
      </c>
      <c r="D269" s="514" t="s">
        <v>84</v>
      </c>
      <c r="E269" s="523">
        <v>500</v>
      </c>
      <c r="F269" s="182">
        <f t="shared" si="4"/>
        <v>0.90628965017219498</v>
      </c>
      <c r="G269" s="181">
        <v>551.70000000000005</v>
      </c>
      <c r="H269" s="205" t="s">
        <v>18</v>
      </c>
      <c r="I269" s="503" t="s">
        <v>953</v>
      </c>
      <c r="J269" s="181" t="s">
        <v>81</v>
      </c>
      <c r="K269" s="500" t="s">
        <v>1205</v>
      </c>
      <c r="L269" s="181" t="s">
        <v>83</v>
      </c>
    </row>
    <row r="270" spans="1:12" hidden="1">
      <c r="A270" s="525">
        <v>46065</v>
      </c>
      <c r="B270" s="526" t="s">
        <v>1006</v>
      </c>
      <c r="C270" s="503" t="s">
        <v>86</v>
      </c>
      <c r="D270" s="527" t="s">
        <v>84</v>
      </c>
      <c r="E270" s="526">
        <v>1000</v>
      </c>
      <c r="F270" s="182">
        <f t="shared" si="4"/>
        <v>1.81257930034439</v>
      </c>
      <c r="G270" s="181">
        <v>551.70000000000005</v>
      </c>
      <c r="H270" s="309" t="s">
        <v>16</v>
      </c>
      <c r="I270" s="181" t="s">
        <v>962</v>
      </c>
      <c r="J270" s="181" t="s">
        <v>81</v>
      </c>
      <c r="K270" s="500" t="s">
        <v>1205</v>
      </c>
      <c r="L270" s="181" t="s">
        <v>83</v>
      </c>
    </row>
    <row r="271" spans="1:12" hidden="1">
      <c r="A271" s="525">
        <v>46065</v>
      </c>
      <c r="B271" s="526" t="s">
        <v>1007</v>
      </c>
      <c r="C271" s="503" t="s">
        <v>851</v>
      </c>
      <c r="D271" s="527" t="s">
        <v>84</v>
      </c>
      <c r="E271" s="526">
        <v>5000</v>
      </c>
      <c r="F271" s="182">
        <f t="shared" si="4"/>
        <v>9.0628965017219496</v>
      </c>
      <c r="G271" s="181">
        <v>551.70000000000005</v>
      </c>
      <c r="H271" s="180" t="s">
        <v>16</v>
      </c>
      <c r="I271" s="181" t="s">
        <v>962</v>
      </c>
      <c r="J271" s="181" t="s">
        <v>81</v>
      </c>
      <c r="K271" s="500" t="s">
        <v>1205</v>
      </c>
      <c r="L271" s="181" t="s">
        <v>83</v>
      </c>
    </row>
    <row r="272" spans="1:12" hidden="1">
      <c r="A272" s="525">
        <v>46065</v>
      </c>
      <c r="B272" s="526" t="s">
        <v>1008</v>
      </c>
      <c r="C272" s="526" t="s">
        <v>128</v>
      </c>
      <c r="D272" s="527" t="s">
        <v>84</v>
      </c>
      <c r="E272" s="526">
        <v>7000</v>
      </c>
      <c r="F272" s="182">
        <f t="shared" si="4"/>
        <v>12.688055102410729</v>
      </c>
      <c r="G272" s="181">
        <v>551.70000000000005</v>
      </c>
      <c r="H272" s="309" t="s">
        <v>16</v>
      </c>
      <c r="I272" s="181" t="s">
        <v>962</v>
      </c>
      <c r="J272" s="181" t="s">
        <v>81</v>
      </c>
      <c r="K272" s="500" t="s">
        <v>1205</v>
      </c>
      <c r="L272" s="181" t="s">
        <v>83</v>
      </c>
    </row>
    <row r="273" spans="1:12" hidden="1">
      <c r="A273" s="525">
        <v>46065</v>
      </c>
      <c r="B273" s="526" t="s">
        <v>1009</v>
      </c>
      <c r="C273" s="503" t="s">
        <v>86</v>
      </c>
      <c r="D273" s="527" t="s">
        <v>84</v>
      </c>
      <c r="E273" s="526">
        <v>6000</v>
      </c>
      <c r="F273" s="182">
        <f t="shared" si="4"/>
        <v>10.87547580206634</v>
      </c>
      <c r="G273" s="181">
        <v>551.70000000000005</v>
      </c>
      <c r="H273" s="180" t="s">
        <v>16</v>
      </c>
      <c r="I273" s="181" t="s">
        <v>962</v>
      </c>
      <c r="J273" s="181" t="s">
        <v>81</v>
      </c>
      <c r="K273" s="500" t="s">
        <v>1205</v>
      </c>
      <c r="L273" s="181" t="s">
        <v>83</v>
      </c>
    </row>
    <row r="274" spans="1:12" hidden="1">
      <c r="A274" s="530">
        <v>46066</v>
      </c>
      <c r="B274" s="503" t="s">
        <v>952</v>
      </c>
      <c r="C274" s="503" t="s">
        <v>851</v>
      </c>
      <c r="D274" s="514" t="s">
        <v>84</v>
      </c>
      <c r="E274" s="523">
        <v>5000</v>
      </c>
      <c r="F274" s="182">
        <f t="shared" si="4"/>
        <v>9.0628965017219496</v>
      </c>
      <c r="G274" s="181">
        <v>551.70000000000005</v>
      </c>
      <c r="H274" s="205" t="s">
        <v>18</v>
      </c>
      <c r="I274" s="503" t="s">
        <v>953</v>
      </c>
      <c r="J274" s="181" t="s">
        <v>81</v>
      </c>
      <c r="K274" s="500" t="s">
        <v>1205</v>
      </c>
      <c r="L274" s="181" t="s">
        <v>83</v>
      </c>
    </row>
    <row r="275" spans="1:12" hidden="1">
      <c r="A275" s="530">
        <v>46066</v>
      </c>
      <c r="B275" s="503" t="s">
        <v>956</v>
      </c>
      <c r="C275" s="503" t="s">
        <v>851</v>
      </c>
      <c r="D275" s="514" t="s">
        <v>84</v>
      </c>
      <c r="E275" s="523">
        <v>5000</v>
      </c>
      <c r="F275" s="182">
        <f t="shared" si="4"/>
        <v>9.0628965017219496</v>
      </c>
      <c r="G275" s="181">
        <v>551.70000000000005</v>
      </c>
      <c r="H275" s="205" t="s">
        <v>18</v>
      </c>
      <c r="I275" s="503" t="s">
        <v>953</v>
      </c>
      <c r="J275" s="181" t="s">
        <v>81</v>
      </c>
      <c r="K275" s="500" t="s">
        <v>1205</v>
      </c>
      <c r="L275" s="181" t="s">
        <v>83</v>
      </c>
    </row>
    <row r="276" spans="1:12" hidden="1">
      <c r="A276" s="530">
        <v>46066</v>
      </c>
      <c r="B276" s="503" t="s">
        <v>1010</v>
      </c>
      <c r="C276" s="503" t="s">
        <v>128</v>
      </c>
      <c r="D276" s="514" t="s">
        <v>84</v>
      </c>
      <c r="E276" s="523">
        <v>7500</v>
      </c>
      <c r="F276" s="182">
        <f t="shared" si="4"/>
        <v>13.594344752582924</v>
      </c>
      <c r="G276" s="181">
        <v>551.70000000000005</v>
      </c>
      <c r="H276" s="205" t="s">
        <v>18</v>
      </c>
      <c r="I276" s="503" t="s">
        <v>953</v>
      </c>
      <c r="J276" s="181" t="s">
        <v>81</v>
      </c>
      <c r="K276" s="500" t="s">
        <v>1205</v>
      </c>
      <c r="L276" s="181" t="s">
        <v>83</v>
      </c>
    </row>
    <row r="277" spans="1:12" hidden="1">
      <c r="A277" s="530">
        <v>46066</v>
      </c>
      <c r="B277" s="503" t="s">
        <v>1011</v>
      </c>
      <c r="C277" s="503" t="s">
        <v>86</v>
      </c>
      <c r="D277" s="514" t="s">
        <v>84</v>
      </c>
      <c r="E277" s="523">
        <v>5000</v>
      </c>
      <c r="F277" s="182">
        <f t="shared" si="4"/>
        <v>9.0628965017219496</v>
      </c>
      <c r="G277" s="181">
        <v>551.70000000000005</v>
      </c>
      <c r="H277" s="205" t="s">
        <v>18</v>
      </c>
      <c r="I277" s="503" t="s">
        <v>953</v>
      </c>
      <c r="J277" s="181" t="s">
        <v>81</v>
      </c>
      <c r="K277" s="500" t="s">
        <v>1205</v>
      </c>
      <c r="L277" s="181" t="s">
        <v>83</v>
      </c>
    </row>
    <row r="278" spans="1:12" hidden="1">
      <c r="A278" s="530">
        <v>46066</v>
      </c>
      <c r="B278" s="503" t="s">
        <v>1012</v>
      </c>
      <c r="C278" s="503" t="s">
        <v>164</v>
      </c>
      <c r="D278" s="514" t="s">
        <v>84</v>
      </c>
      <c r="E278" s="523">
        <v>11000</v>
      </c>
      <c r="F278" s="182">
        <f t="shared" si="4"/>
        <v>19.938372303788288</v>
      </c>
      <c r="G278" s="181">
        <v>551.70000000000005</v>
      </c>
      <c r="H278" s="205" t="s">
        <v>18</v>
      </c>
      <c r="I278" s="503" t="s">
        <v>953</v>
      </c>
      <c r="J278" s="181" t="s">
        <v>81</v>
      </c>
      <c r="K278" s="500" t="s">
        <v>1205</v>
      </c>
      <c r="L278" s="181" t="s">
        <v>83</v>
      </c>
    </row>
    <row r="279" spans="1:12" hidden="1">
      <c r="A279" s="510">
        <v>46068</v>
      </c>
      <c r="B279" s="181" t="s">
        <v>1013</v>
      </c>
      <c r="C279" s="503" t="s">
        <v>851</v>
      </c>
      <c r="D279" s="180" t="s">
        <v>84</v>
      </c>
      <c r="E279" s="181">
        <v>13000</v>
      </c>
      <c r="F279" s="182">
        <f t="shared" si="4"/>
        <v>23.563530904477069</v>
      </c>
      <c r="G279" s="181">
        <v>551.70000000000005</v>
      </c>
      <c r="H279" s="180" t="s">
        <v>20</v>
      </c>
      <c r="I279" s="513" t="s">
        <v>1014</v>
      </c>
      <c r="J279" s="181" t="s">
        <v>81</v>
      </c>
      <c r="K279" s="500" t="s">
        <v>1205</v>
      </c>
      <c r="L279" s="181" t="s">
        <v>83</v>
      </c>
    </row>
    <row r="280" spans="1:12" hidden="1">
      <c r="A280" s="510">
        <v>46069</v>
      </c>
      <c r="B280" s="181" t="s">
        <v>1015</v>
      </c>
      <c r="C280" s="535" t="s">
        <v>80</v>
      </c>
      <c r="D280" s="511" t="s">
        <v>10</v>
      </c>
      <c r="E280" s="181">
        <v>10000</v>
      </c>
      <c r="F280" s="182">
        <f t="shared" si="4"/>
        <v>18.125793003443899</v>
      </c>
      <c r="G280" s="181">
        <v>551.70000000000005</v>
      </c>
      <c r="H280" s="498" t="s">
        <v>9</v>
      </c>
      <c r="I280" s="181" t="s">
        <v>1016</v>
      </c>
      <c r="J280" s="181" t="s">
        <v>81</v>
      </c>
      <c r="K280" s="500" t="s">
        <v>786</v>
      </c>
      <c r="L280" s="181" t="s">
        <v>83</v>
      </c>
    </row>
    <row r="281" spans="1:12" hidden="1">
      <c r="A281" s="512">
        <v>46069</v>
      </c>
      <c r="B281" s="513" t="s">
        <v>1015</v>
      </c>
      <c r="C281" s="536" t="s">
        <v>80</v>
      </c>
      <c r="D281" s="514" t="s">
        <v>14</v>
      </c>
      <c r="E281" s="513">
        <v>20000</v>
      </c>
      <c r="F281" s="182">
        <f t="shared" si="4"/>
        <v>36.251586006887798</v>
      </c>
      <c r="G281" s="181">
        <v>551.70000000000005</v>
      </c>
      <c r="H281" s="180" t="s">
        <v>13</v>
      </c>
      <c r="I281" s="513" t="s">
        <v>1016</v>
      </c>
      <c r="J281" s="181" t="s">
        <v>81</v>
      </c>
      <c r="K281" s="500" t="s">
        <v>786</v>
      </c>
      <c r="L281" s="181" t="s">
        <v>83</v>
      </c>
    </row>
    <row r="282" spans="1:12" hidden="1">
      <c r="A282" s="512">
        <v>46069</v>
      </c>
      <c r="B282" s="513" t="s">
        <v>1015</v>
      </c>
      <c r="C282" s="536" t="s">
        <v>80</v>
      </c>
      <c r="D282" s="515" t="s">
        <v>84</v>
      </c>
      <c r="E282" s="516">
        <v>10000</v>
      </c>
      <c r="F282" s="182">
        <f t="shared" si="4"/>
        <v>18.125793003443899</v>
      </c>
      <c r="G282" s="181">
        <v>551.70000000000005</v>
      </c>
      <c r="H282" s="205" t="s">
        <v>11</v>
      </c>
      <c r="I282" s="513" t="s">
        <v>1016</v>
      </c>
      <c r="J282" s="181" t="s">
        <v>81</v>
      </c>
      <c r="K282" s="500" t="s">
        <v>1205</v>
      </c>
      <c r="L282" s="181" t="s">
        <v>83</v>
      </c>
    </row>
    <row r="283" spans="1:12" hidden="1">
      <c r="A283" s="512">
        <v>46069</v>
      </c>
      <c r="B283" s="513" t="s">
        <v>1015</v>
      </c>
      <c r="C283" s="536" t="s">
        <v>80</v>
      </c>
      <c r="D283" s="514" t="s">
        <v>23</v>
      </c>
      <c r="E283" s="513">
        <v>10000</v>
      </c>
      <c r="F283" s="182">
        <f t="shared" si="4"/>
        <v>18.125793003443899</v>
      </c>
      <c r="G283" s="181">
        <v>551.70000000000005</v>
      </c>
      <c r="H283" s="180" t="s">
        <v>22</v>
      </c>
      <c r="I283" s="513" t="s">
        <v>1016</v>
      </c>
      <c r="J283" s="181" t="s">
        <v>81</v>
      </c>
      <c r="K283" s="500" t="s">
        <v>786</v>
      </c>
      <c r="L283" s="181" t="s">
        <v>83</v>
      </c>
    </row>
    <row r="284" spans="1:12" hidden="1">
      <c r="A284" s="510">
        <v>46069</v>
      </c>
      <c r="B284" s="505" t="s">
        <v>1017</v>
      </c>
      <c r="C284" s="537" t="s">
        <v>361</v>
      </c>
      <c r="D284" s="511" t="s">
        <v>10</v>
      </c>
      <c r="E284" s="181">
        <v>25000</v>
      </c>
      <c r="F284" s="182">
        <f t="shared" si="4"/>
        <v>45.31448250860975</v>
      </c>
      <c r="G284" s="181">
        <v>551.70000000000005</v>
      </c>
      <c r="H284" s="180" t="s">
        <v>27</v>
      </c>
      <c r="I284" s="181" t="s">
        <v>1018</v>
      </c>
      <c r="J284" s="181" t="s">
        <v>81</v>
      </c>
      <c r="K284" s="500" t="s">
        <v>786</v>
      </c>
      <c r="L284" s="181" t="s">
        <v>83</v>
      </c>
    </row>
    <row r="285" spans="1:12" hidden="1">
      <c r="A285" s="510">
        <v>46069</v>
      </c>
      <c r="B285" s="505" t="s">
        <v>1019</v>
      </c>
      <c r="C285" s="503" t="s">
        <v>86</v>
      </c>
      <c r="D285" s="511" t="s">
        <v>10</v>
      </c>
      <c r="E285" s="181">
        <v>3000</v>
      </c>
      <c r="F285" s="182">
        <f t="shared" si="4"/>
        <v>5.4377379010331701</v>
      </c>
      <c r="G285" s="181">
        <v>551.70000000000005</v>
      </c>
      <c r="H285" s="180" t="s">
        <v>27</v>
      </c>
      <c r="I285" s="181" t="s">
        <v>1020</v>
      </c>
      <c r="J285" s="181" t="s">
        <v>81</v>
      </c>
      <c r="K285" s="500" t="s">
        <v>786</v>
      </c>
      <c r="L285" s="181" t="s">
        <v>83</v>
      </c>
    </row>
    <row r="286" spans="1:12" hidden="1">
      <c r="A286" s="510">
        <v>46069</v>
      </c>
      <c r="B286" s="505" t="s">
        <v>1021</v>
      </c>
      <c r="C286" s="503" t="s">
        <v>86</v>
      </c>
      <c r="D286" s="511" t="s">
        <v>10</v>
      </c>
      <c r="E286" s="181">
        <v>5000</v>
      </c>
      <c r="F286" s="182">
        <f t="shared" si="4"/>
        <v>9.0628965017219496</v>
      </c>
      <c r="G286" s="181">
        <v>551.70000000000005</v>
      </c>
      <c r="H286" s="180" t="s">
        <v>27</v>
      </c>
      <c r="I286" s="181" t="s">
        <v>1020</v>
      </c>
      <c r="J286" s="181" t="s">
        <v>81</v>
      </c>
      <c r="K286" s="500" t="s">
        <v>786</v>
      </c>
      <c r="L286" s="181" t="s">
        <v>83</v>
      </c>
    </row>
    <row r="287" spans="1:12" hidden="1">
      <c r="A287" s="510">
        <v>46069</v>
      </c>
      <c r="B287" s="505" t="s">
        <v>1022</v>
      </c>
      <c r="C287" s="503" t="s">
        <v>86</v>
      </c>
      <c r="D287" s="511" t="s">
        <v>10</v>
      </c>
      <c r="E287" s="181">
        <v>5000</v>
      </c>
      <c r="F287" s="182">
        <f t="shared" si="4"/>
        <v>9.0628965017219496</v>
      </c>
      <c r="G287" s="181">
        <v>551.70000000000005</v>
      </c>
      <c r="H287" s="180" t="s">
        <v>27</v>
      </c>
      <c r="I287" s="181" t="s">
        <v>1020</v>
      </c>
      <c r="J287" s="181" t="s">
        <v>81</v>
      </c>
      <c r="K287" s="500" t="s">
        <v>786</v>
      </c>
      <c r="L287" s="181" t="s">
        <v>83</v>
      </c>
    </row>
    <row r="288" spans="1:12" hidden="1">
      <c r="A288" s="510">
        <v>46069</v>
      </c>
      <c r="B288" s="505" t="s">
        <v>844</v>
      </c>
      <c r="C288" s="503" t="s">
        <v>86</v>
      </c>
      <c r="D288" s="511" t="s">
        <v>10</v>
      </c>
      <c r="E288" s="181">
        <v>1000</v>
      </c>
      <c r="F288" s="182">
        <f t="shared" si="4"/>
        <v>1.81257930034439</v>
      </c>
      <c r="G288" s="181">
        <v>551.70000000000005</v>
      </c>
      <c r="H288" s="180" t="s">
        <v>27</v>
      </c>
      <c r="I288" s="181" t="s">
        <v>1020</v>
      </c>
      <c r="J288" s="181" t="s">
        <v>81</v>
      </c>
      <c r="K288" s="500" t="s">
        <v>786</v>
      </c>
      <c r="L288" s="181" t="s">
        <v>83</v>
      </c>
    </row>
    <row r="289" spans="1:12" hidden="1">
      <c r="A289" s="512">
        <v>46069</v>
      </c>
      <c r="B289" s="513" t="s">
        <v>1015</v>
      </c>
      <c r="C289" s="536" t="s">
        <v>80</v>
      </c>
      <c r="D289" s="514" t="s">
        <v>10</v>
      </c>
      <c r="E289" s="513">
        <v>10000</v>
      </c>
      <c r="F289" s="182">
        <f t="shared" si="4"/>
        <v>18.125793003443899</v>
      </c>
      <c r="G289" s="181">
        <v>551.70000000000005</v>
      </c>
      <c r="H289" s="180" t="s">
        <v>27</v>
      </c>
      <c r="I289" s="513" t="s">
        <v>1016</v>
      </c>
      <c r="J289" s="181" t="s">
        <v>81</v>
      </c>
      <c r="K289" s="500" t="s">
        <v>786</v>
      </c>
      <c r="L289" s="181" t="s">
        <v>83</v>
      </c>
    </row>
    <row r="290" spans="1:12" hidden="1">
      <c r="A290" s="512">
        <v>46069</v>
      </c>
      <c r="B290" s="513" t="s">
        <v>1015</v>
      </c>
      <c r="C290" s="536" t="s">
        <v>80</v>
      </c>
      <c r="D290" s="514" t="s">
        <v>84</v>
      </c>
      <c r="E290" s="513">
        <v>10000</v>
      </c>
      <c r="F290" s="182">
        <f t="shared" si="4"/>
        <v>18.125793003443899</v>
      </c>
      <c r="G290" s="181">
        <v>551.70000000000005</v>
      </c>
      <c r="H290" s="180" t="s">
        <v>20</v>
      </c>
      <c r="I290" s="513" t="s">
        <v>1016</v>
      </c>
      <c r="J290" s="181" t="s">
        <v>81</v>
      </c>
      <c r="K290" s="500" t="s">
        <v>1205</v>
      </c>
      <c r="L290" s="181" t="s">
        <v>83</v>
      </c>
    </row>
    <row r="291" spans="1:12" hidden="1">
      <c r="A291" s="512">
        <v>46069</v>
      </c>
      <c r="B291" s="513" t="s">
        <v>1015</v>
      </c>
      <c r="C291" s="536" t="s">
        <v>80</v>
      </c>
      <c r="D291" s="514" t="s">
        <v>84</v>
      </c>
      <c r="E291" s="513">
        <v>10000</v>
      </c>
      <c r="F291" s="182">
        <f t="shared" si="4"/>
        <v>18.125793003443899</v>
      </c>
      <c r="G291" s="181">
        <v>551.70000000000005</v>
      </c>
      <c r="H291" s="205" t="s">
        <v>18</v>
      </c>
      <c r="I291" s="513" t="s">
        <v>1016</v>
      </c>
      <c r="J291" s="181" t="s">
        <v>81</v>
      </c>
      <c r="K291" s="500" t="s">
        <v>1205</v>
      </c>
      <c r="L291" s="181" t="s">
        <v>83</v>
      </c>
    </row>
    <row r="292" spans="1:12" hidden="1">
      <c r="A292" s="512">
        <v>46069</v>
      </c>
      <c r="B292" s="513" t="s">
        <v>1015</v>
      </c>
      <c r="C292" s="536" t="s">
        <v>80</v>
      </c>
      <c r="D292" s="514" t="s">
        <v>84</v>
      </c>
      <c r="E292" s="513">
        <v>10000</v>
      </c>
      <c r="F292" s="182">
        <f t="shared" si="4"/>
        <v>18.125793003443899</v>
      </c>
      <c r="G292" s="181">
        <v>551.70000000000005</v>
      </c>
      <c r="H292" s="180" t="s">
        <v>16</v>
      </c>
      <c r="I292" s="513" t="s">
        <v>1016</v>
      </c>
      <c r="J292" s="181" t="s">
        <v>81</v>
      </c>
      <c r="K292" s="500" t="s">
        <v>1205</v>
      </c>
      <c r="L292" s="181" t="s">
        <v>83</v>
      </c>
    </row>
    <row r="293" spans="1:12" hidden="1">
      <c r="A293" s="519">
        <v>46069</v>
      </c>
      <c r="B293" s="520" t="s">
        <v>1015</v>
      </c>
      <c r="C293" s="538" t="s">
        <v>80</v>
      </c>
      <c r="D293" s="521" t="s">
        <v>26</v>
      </c>
      <c r="E293" s="520">
        <v>10000</v>
      </c>
      <c r="F293" s="182">
        <f t="shared" si="4"/>
        <v>18.125793003443899</v>
      </c>
      <c r="G293" s="181">
        <v>551.70000000000005</v>
      </c>
      <c r="H293" s="180" t="s">
        <v>25</v>
      </c>
      <c r="I293" s="520" t="s">
        <v>1016</v>
      </c>
      <c r="J293" s="181" t="s">
        <v>81</v>
      </c>
      <c r="K293" s="500" t="s">
        <v>786</v>
      </c>
      <c r="L293" s="181" t="s">
        <v>83</v>
      </c>
    </row>
    <row r="294" spans="1:12" hidden="1">
      <c r="A294" s="528">
        <v>46070</v>
      </c>
      <c r="B294" s="503" t="s">
        <v>1023</v>
      </c>
      <c r="C294" s="503" t="s">
        <v>86</v>
      </c>
      <c r="D294" s="515" t="s">
        <v>84</v>
      </c>
      <c r="E294" s="529">
        <v>5000</v>
      </c>
      <c r="F294" s="182">
        <f t="shared" si="4"/>
        <v>9.0628965017219496</v>
      </c>
      <c r="G294" s="181">
        <v>551.70000000000005</v>
      </c>
      <c r="H294" s="205" t="s">
        <v>11</v>
      </c>
      <c r="I294" s="503" t="s">
        <v>1024</v>
      </c>
      <c r="J294" s="181" t="s">
        <v>81</v>
      </c>
      <c r="K294" s="500" t="s">
        <v>1205</v>
      </c>
      <c r="L294" s="181" t="s">
        <v>83</v>
      </c>
    </row>
    <row r="295" spans="1:12" hidden="1">
      <c r="A295" s="528">
        <v>46070</v>
      </c>
      <c r="B295" s="503" t="s">
        <v>1025</v>
      </c>
      <c r="C295" s="503" t="s">
        <v>86</v>
      </c>
      <c r="D295" s="515" t="s">
        <v>84</v>
      </c>
      <c r="E295" s="529">
        <v>5000</v>
      </c>
      <c r="F295" s="182">
        <f t="shared" si="4"/>
        <v>9.0628965017219496</v>
      </c>
      <c r="G295" s="181">
        <v>551.70000000000005</v>
      </c>
      <c r="H295" s="205" t="s">
        <v>11</v>
      </c>
      <c r="I295" s="503" t="s">
        <v>1024</v>
      </c>
      <c r="J295" s="181" t="s">
        <v>81</v>
      </c>
      <c r="K295" s="500" t="s">
        <v>1205</v>
      </c>
      <c r="L295" s="181" t="s">
        <v>83</v>
      </c>
    </row>
    <row r="296" spans="1:12" hidden="1">
      <c r="A296" s="528">
        <v>46070</v>
      </c>
      <c r="B296" s="503" t="s">
        <v>1026</v>
      </c>
      <c r="C296" s="503" t="s">
        <v>86</v>
      </c>
      <c r="D296" s="515" t="s">
        <v>84</v>
      </c>
      <c r="E296" s="529">
        <v>10000</v>
      </c>
      <c r="F296" s="182">
        <f t="shared" si="4"/>
        <v>18.125793003443899</v>
      </c>
      <c r="G296" s="181">
        <v>551.70000000000005</v>
      </c>
      <c r="H296" s="205" t="s">
        <v>11</v>
      </c>
      <c r="I296" s="503" t="s">
        <v>1024</v>
      </c>
      <c r="J296" s="181" t="s">
        <v>81</v>
      </c>
      <c r="K296" s="500" t="s">
        <v>1205</v>
      </c>
      <c r="L296" s="181" t="s">
        <v>83</v>
      </c>
    </row>
    <row r="297" spans="1:12" hidden="1">
      <c r="A297" s="528">
        <v>46070</v>
      </c>
      <c r="B297" s="503" t="s">
        <v>1027</v>
      </c>
      <c r="C297" s="503" t="s">
        <v>164</v>
      </c>
      <c r="D297" s="515" t="s">
        <v>84</v>
      </c>
      <c r="E297" s="529">
        <v>12000</v>
      </c>
      <c r="F297" s="182">
        <f t="shared" si="4"/>
        <v>21.75095160413268</v>
      </c>
      <c r="G297" s="181">
        <v>551.70000000000005</v>
      </c>
      <c r="H297" s="205" t="s">
        <v>11</v>
      </c>
      <c r="I297" s="503" t="s">
        <v>1024</v>
      </c>
      <c r="J297" s="181" t="s">
        <v>81</v>
      </c>
      <c r="K297" s="500" t="s">
        <v>1205</v>
      </c>
      <c r="L297" s="181" t="s">
        <v>83</v>
      </c>
    </row>
    <row r="298" spans="1:12" hidden="1">
      <c r="A298" s="528">
        <v>46070</v>
      </c>
      <c r="B298" s="503" t="s">
        <v>1028</v>
      </c>
      <c r="C298" s="503" t="s">
        <v>463</v>
      </c>
      <c r="D298" s="515" t="s">
        <v>84</v>
      </c>
      <c r="E298" s="529">
        <v>32000</v>
      </c>
      <c r="F298" s="182">
        <f t="shared" si="4"/>
        <v>58.002537611020479</v>
      </c>
      <c r="G298" s="181">
        <v>551.70000000000005</v>
      </c>
      <c r="H298" s="205" t="s">
        <v>11</v>
      </c>
      <c r="I298" s="503" t="s">
        <v>1029</v>
      </c>
      <c r="J298" s="181" t="s">
        <v>81</v>
      </c>
      <c r="K298" s="500" t="s">
        <v>1205</v>
      </c>
      <c r="L298" s="181" t="s">
        <v>83</v>
      </c>
    </row>
    <row r="299" spans="1:12" hidden="1">
      <c r="A299" s="528">
        <v>46070</v>
      </c>
      <c r="B299" s="503" t="s">
        <v>1030</v>
      </c>
      <c r="C299" s="503" t="s">
        <v>463</v>
      </c>
      <c r="D299" s="515" t="s">
        <v>84</v>
      </c>
      <c r="E299" s="529">
        <v>15000</v>
      </c>
      <c r="F299" s="182">
        <f t="shared" si="4"/>
        <v>27.188689505165847</v>
      </c>
      <c r="G299" s="181">
        <v>551.70000000000005</v>
      </c>
      <c r="H299" s="205" t="s">
        <v>11</v>
      </c>
      <c r="I299" s="503" t="s">
        <v>1029</v>
      </c>
      <c r="J299" s="181" t="s">
        <v>81</v>
      </c>
      <c r="K299" s="500" t="s">
        <v>1205</v>
      </c>
      <c r="L299" s="181" t="s">
        <v>83</v>
      </c>
    </row>
    <row r="300" spans="1:12" hidden="1">
      <c r="A300" s="510">
        <v>46070</v>
      </c>
      <c r="B300" s="181" t="s">
        <v>1031</v>
      </c>
      <c r="C300" s="503" t="s">
        <v>86</v>
      </c>
      <c r="D300" s="180" t="s">
        <v>84</v>
      </c>
      <c r="E300" s="181">
        <v>8000</v>
      </c>
      <c r="F300" s="182">
        <f t="shared" si="4"/>
        <v>14.50063440275512</v>
      </c>
      <c r="G300" s="181">
        <v>551.70000000000005</v>
      </c>
      <c r="H300" s="180" t="s">
        <v>20</v>
      </c>
      <c r="I300" s="513" t="s">
        <v>1014</v>
      </c>
      <c r="J300" s="181" t="s">
        <v>81</v>
      </c>
      <c r="K300" s="500" t="s">
        <v>1205</v>
      </c>
      <c r="L300" s="181" t="s">
        <v>83</v>
      </c>
    </row>
    <row r="301" spans="1:12" hidden="1">
      <c r="A301" s="510">
        <v>46070</v>
      </c>
      <c r="B301" s="181" t="s">
        <v>1032</v>
      </c>
      <c r="C301" s="181" t="s">
        <v>128</v>
      </c>
      <c r="D301" s="180" t="s">
        <v>84</v>
      </c>
      <c r="E301" s="181">
        <v>6600</v>
      </c>
      <c r="F301" s="182">
        <f t="shared" si="4"/>
        <v>11.963023382272974</v>
      </c>
      <c r="G301" s="181">
        <v>551.70000000000005</v>
      </c>
      <c r="H301" s="180" t="s">
        <v>20</v>
      </c>
      <c r="I301" s="513" t="s">
        <v>1014</v>
      </c>
      <c r="J301" s="181" t="s">
        <v>81</v>
      </c>
      <c r="K301" s="500" t="s">
        <v>1205</v>
      </c>
      <c r="L301" s="181" t="s">
        <v>83</v>
      </c>
    </row>
    <row r="302" spans="1:12" hidden="1">
      <c r="A302" s="510">
        <v>46070</v>
      </c>
      <c r="B302" s="181" t="s">
        <v>1033</v>
      </c>
      <c r="C302" s="503" t="s">
        <v>86</v>
      </c>
      <c r="D302" s="180" t="s">
        <v>84</v>
      </c>
      <c r="E302" s="181">
        <v>500</v>
      </c>
      <c r="F302" s="182">
        <f t="shared" si="4"/>
        <v>0.90628965017219498</v>
      </c>
      <c r="G302" s="181">
        <v>551.70000000000005</v>
      </c>
      <c r="H302" s="180" t="s">
        <v>20</v>
      </c>
      <c r="I302" s="513" t="s">
        <v>1014</v>
      </c>
      <c r="J302" s="181" t="s">
        <v>81</v>
      </c>
      <c r="K302" s="500" t="s">
        <v>1205</v>
      </c>
      <c r="L302" s="181" t="s">
        <v>83</v>
      </c>
    </row>
    <row r="303" spans="1:12" hidden="1">
      <c r="A303" s="510">
        <v>46070</v>
      </c>
      <c r="B303" s="181" t="s">
        <v>1034</v>
      </c>
      <c r="C303" s="503" t="s">
        <v>86</v>
      </c>
      <c r="D303" s="180" t="s">
        <v>84</v>
      </c>
      <c r="E303" s="181">
        <v>300</v>
      </c>
      <c r="F303" s="182">
        <f t="shared" si="4"/>
        <v>0.54377379010331695</v>
      </c>
      <c r="G303" s="181">
        <v>551.70000000000005</v>
      </c>
      <c r="H303" s="180" t="s">
        <v>20</v>
      </c>
      <c r="I303" s="513" t="s">
        <v>1014</v>
      </c>
      <c r="J303" s="181" t="s">
        <v>81</v>
      </c>
      <c r="K303" s="500" t="s">
        <v>1205</v>
      </c>
      <c r="L303" s="181" t="s">
        <v>83</v>
      </c>
    </row>
    <row r="304" spans="1:12" hidden="1">
      <c r="A304" s="510">
        <v>46070</v>
      </c>
      <c r="B304" s="181" t="s">
        <v>1035</v>
      </c>
      <c r="C304" s="503" t="s">
        <v>86</v>
      </c>
      <c r="D304" s="180" t="s">
        <v>84</v>
      </c>
      <c r="E304" s="181">
        <v>300</v>
      </c>
      <c r="F304" s="182">
        <f t="shared" si="4"/>
        <v>0.54377379010331695</v>
      </c>
      <c r="G304" s="181">
        <v>551.70000000000005</v>
      </c>
      <c r="H304" s="180" t="s">
        <v>20</v>
      </c>
      <c r="I304" s="513" t="s">
        <v>1014</v>
      </c>
      <c r="J304" s="181" t="s">
        <v>81</v>
      </c>
      <c r="K304" s="500" t="s">
        <v>1205</v>
      </c>
      <c r="L304" s="181" t="s">
        <v>83</v>
      </c>
    </row>
    <row r="305" spans="1:12" hidden="1">
      <c r="A305" s="510">
        <v>46070</v>
      </c>
      <c r="B305" s="181" t="s">
        <v>1013</v>
      </c>
      <c r="C305" s="503" t="s">
        <v>851</v>
      </c>
      <c r="D305" s="180" t="s">
        <v>84</v>
      </c>
      <c r="E305" s="181">
        <v>13000</v>
      </c>
      <c r="F305" s="182">
        <f t="shared" si="4"/>
        <v>23.563530904477069</v>
      </c>
      <c r="G305" s="181">
        <v>551.70000000000005</v>
      </c>
      <c r="H305" s="180" t="s">
        <v>20</v>
      </c>
      <c r="I305" s="513" t="s">
        <v>1014</v>
      </c>
      <c r="J305" s="181" t="s">
        <v>81</v>
      </c>
      <c r="K305" s="500" t="s">
        <v>1205</v>
      </c>
      <c r="L305" s="181" t="s">
        <v>83</v>
      </c>
    </row>
    <row r="306" spans="1:12" hidden="1">
      <c r="A306" s="530">
        <v>46070</v>
      </c>
      <c r="B306" s="503" t="s">
        <v>1036</v>
      </c>
      <c r="C306" s="503" t="s">
        <v>86</v>
      </c>
      <c r="D306" s="514" t="s">
        <v>84</v>
      </c>
      <c r="E306" s="523">
        <v>5000</v>
      </c>
      <c r="F306" s="182">
        <f t="shared" si="4"/>
        <v>9.0628965017219496</v>
      </c>
      <c r="G306" s="181">
        <v>551.70000000000005</v>
      </c>
      <c r="H306" s="205" t="s">
        <v>18</v>
      </c>
      <c r="I306" s="503" t="s">
        <v>1037</v>
      </c>
      <c r="J306" s="181" t="s">
        <v>81</v>
      </c>
      <c r="K306" s="500" t="s">
        <v>1205</v>
      </c>
      <c r="L306" s="181" t="s">
        <v>83</v>
      </c>
    </row>
    <row r="307" spans="1:12" hidden="1">
      <c r="A307" s="530">
        <v>46070</v>
      </c>
      <c r="B307" s="503" t="s">
        <v>1038</v>
      </c>
      <c r="C307" s="503" t="s">
        <v>851</v>
      </c>
      <c r="D307" s="514" t="s">
        <v>84</v>
      </c>
      <c r="E307" s="523">
        <v>5000</v>
      </c>
      <c r="F307" s="182">
        <f t="shared" si="4"/>
        <v>9.0628965017219496</v>
      </c>
      <c r="G307" s="181">
        <v>551.70000000000005</v>
      </c>
      <c r="H307" s="205" t="s">
        <v>18</v>
      </c>
      <c r="I307" s="503" t="s">
        <v>1037</v>
      </c>
      <c r="J307" s="181" t="s">
        <v>81</v>
      </c>
      <c r="K307" s="500" t="s">
        <v>1205</v>
      </c>
      <c r="L307" s="181" t="s">
        <v>83</v>
      </c>
    </row>
    <row r="308" spans="1:12" hidden="1">
      <c r="A308" s="530">
        <v>46070</v>
      </c>
      <c r="B308" s="503" t="s">
        <v>1039</v>
      </c>
      <c r="C308" s="503" t="s">
        <v>851</v>
      </c>
      <c r="D308" s="514" t="s">
        <v>84</v>
      </c>
      <c r="E308" s="523">
        <v>39000</v>
      </c>
      <c r="F308" s="182">
        <f t="shared" si="4"/>
        <v>70.690592713431201</v>
      </c>
      <c r="G308" s="181">
        <v>551.70000000000005</v>
      </c>
      <c r="H308" s="205" t="s">
        <v>18</v>
      </c>
      <c r="I308" s="503" t="s">
        <v>1037</v>
      </c>
      <c r="J308" s="181" t="s">
        <v>81</v>
      </c>
      <c r="K308" s="500" t="s">
        <v>1205</v>
      </c>
      <c r="L308" s="181" t="s">
        <v>83</v>
      </c>
    </row>
    <row r="309" spans="1:12" hidden="1">
      <c r="A309" s="530">
        <v>46070</v>
      </c>
      <c r="B309" s="503" t="s">
        <v>1040</v>
      </c>
      <c r="C309" s="503" t="s">
        <v>86</v>
      </c>
      <c r="D309" s="514" t="s">
        <v>84</v>
      </c>
      <c r="E309" s="523">
        <v>2000</v>
      </c>
      <c r="F309" s="182">
        <f t="shared" si="4"/>
        <v>3.6251586006887799</v>
      </c>
      <c r="G309" s="181">
        <v>551.70000000000005</v>
      </c>
      <c r="H309" s="205" t="s">
        <v>18</v>
      </c>
      <c r="I309" s="503" t="s">
        <v>1037</v>
      </c>
      <c r="J309" s="181" t="s">
        <v>81</v>
      </c>
      <c r="K309" s="500" t="s">
        <v>1205</v>
      </c>
      <c r="L309" s="181" t="s">
        <v>83</v>
      </c>
    </row>
    <row r="310" spans="1:12" hidden="1">
      <c r="A310" s="530">
        <v>46070</v>
      </c>
      <c r="B310" s="503" t="s">
        <v>1041</v>
      </c>
      <c r="C310" s="503" t="s">
        <v>86</v>
      </c>
      <c r="D310" s="514" t="s">
        <v>84</v>
      </c>
      <c r="E310" s="523">
        <v>1000</v>
      </c>
      <c r="F310" s="182">
        <f t="shared" si="4"/>
        <v>1.81257930034439</v>
      </c>
      <c r="G310" s="181">
        <v>551.70000000000005</v>
      </c>
      <c r="H310" s="205" t="s">
        <v>18</v>
      </c>
      <c r="I310" s="503" t="s">
        <v>1037</v>
      </c>
      <c r="J310" s="181" t="s">
        <v>81</v>
      </c>
      <c r="K310" s="500" t="s">
        <v>1205</v>
      </c>
      <c r="L310" s="181" t="s">
        <v>83</v>
      </c>
    </row>
    <row r="311" spans="1:12" hidden="1">
      <c r="A311" s="530">
        <v>46070</v>
      </c>
      <c r="B311" s="503" t="s">
        <v>1042</v>
      </c>
      <c r="C311" s="503" t="s">
        <v>86</v>
      </c>
      <c r="D311" s="514" t="s">
        <v>84</v>
      </c>
      <c r="E311" s="523">
        <v>500</v>
      </c>
      <c r="F311" s="182">
        <f t="shared" si="4"/>
        <v>0.90628965017219498</v>
      </c>
      <c r="G311" s="181">
        <v>551.70000000000005</v>
      </c>
      <c r="H311" s="205" t="s">
        <v>18</v>
      </c>
      <c r="I311" s="503" t="s">
        <v>1037</v>
      </c>
      <c r="J311" s="181" t="s">
        <v>81</v>
      </c>
      <c r="K311" s="500" t="s">
        <v>1205</v>
      </c>
      <c r="L311" s="181" t="s">
        <v>83</v>
      </c>
    </row>
    <row r="312" spans="1:12" hidden="1">
      <c r="A312" s="530">
        <v>46070</v>
      </c>
      <c r="B312" s="503" t="s">
        <v>1043</v>
      </c>
      <c r="C312" s="503" t="s">
        <v>86</v>
      </c>
      <c r="D312" s="514" t="s">
        <v>84</v>
      </c>
      <c r="E312" s="523">
        <v>500</v>
      </c>
      <c r="F312" s="182">
        <f t="shared" si="4"/>
        <v>0.90628965017219498</v>
      </c>
      <c r="G312" s="181">
        <v>551.70000000000005</v>
      </c>
      <c r="H312" s="205" t="s">
        <v>18</v>
      </c>
      <c r="I312" s="503" t="s">
        <v>1037</v>
      </c>
      <c r="J312" s="181" t="s">
        <v>81</v>
      </c>
      <c r="K312" s="500" t="s">
        <v>1205</v>
      </c>
      <c r="L312" s="181" t="s">
        <v>83</v>
      </c>
    </row>
    <row r="313" spans="1:12" hidden="1">
      <c r="A313" s="525">
        <v>46070</v>
      </c>
      <c r="B313" s="526" t="s">
        <v>1044</v>
      </c>
      <c r="C313" s="503" t="s">
        <v>86</v>
      </c>
      <c r="D313" s="527" t="s">
        <v>84</v>
      </c>
      <c r="E313" s="526">
        <v>7000</v>
      </c>
      <c r="F313" s="182">
        <f t="shared" si="4"/>
        <v>12.688055102410729</v>
      </c>
      <c r="G313" s="181">
        <v>551.70000000000005</v>
      </c>
      <c r="H313" s="309" t="s">
        <v>16</v>
      </c>
      <c r="I313" s="181" t="s">
        <v>1045</v>
      </c>
      <c r="J313" s="181" t="s">
        <v>81</v>
      </c>
      <c r="K313" s="500" t="s">
        <v>1205</v>
      </c>
      <c r="L313" s="181" t="s">
        <v>83</v>
      </c>
    </row>
    <row r="314" spans="1:12" hidden="1">
      <c r="A314" s="525">
        <v>46070</v>
      </c>
      <c r="B314" s="526" t="s">
        <v>1046</v>
      </c>
      <c r="C314" s="526" t="s">
        <v>128</v>
      </c>
      <c r="D314" s="527" t="s">
        <v>84</v>
      </c>
      <c r="E314" s="526">
        <v>6000</v>
      </c>
      <c r="F314" s="182">
        <f t="shared" si="4"/>
        <v>10.87547580206634</v>
      </c>
      <c r="G314" s="181">
        <v>551.70000000000005</v>
      </c>
      <c r="H314" s="180" t="s">
        <v>16</v>
      </c>
      <c r="I314" s="181" t="s">
        <v>1045</v>
      </c>
      <c r="J314" s="181" t="s">
        <v>81</v>
      </c>
      <c r="K314" s="500" t="s">
        <v>1205</v>
      </c>
      <c r="L314" s="181" t="s">
        <v>83</v>
      </c>
    </row>
    <row r="315" spans="1:12" hidden="1">
      <c r="A315" s="525">
        <v>46070</v>
      </c>
      <c r="B315" s="526" t="s">
        <v>1047</v>
      </c>
      <c r="C315" s="503" t="s">
        <v>86</v>
      </c>
      <c r="D315" s="527" t="s">
        <v>84</v>
      </c>
      <c r="E315" s="526">
        <v>2000</v>
      </c>
      <c r="F315" s="182">
        <f t="shared" si="4"/>
        <v>3.6251586006887799</v>
      </c>
      <c r="G315" s="181">
        <v>551.70000000000005</v>
      </c>
      <c r="H315" s="309" t="s">
        <v>16</v>
      </c>
      <c r="I315" s="181" t="s">
        <v>1045</v>
      </c>
      <c r="J315" s="181" t="s">
        <v>81</v>
      </c>
      <c r="K315" s="500" t="s">
        <v>1205</v>
      </c>
      <c r="L315" s="181" t="s">
        <v>83</v>
      </c>
    </row>
    <row r="316" spans="1:12" hidden="1">
      <c r="A316" s="525">
        <v>46070</v>
      </c>
      <c r="B316" s="526" t="s">
        <v>1048</v>
      </c>
      <c r="C316" s="503" t="s">
        <v>851</v>
      </c>
      <c r="D316" s="527" t="s">
        <v>84</v>
      </c>
      <c r="E316" s="539">
        <v>5000</v>
      </c>
      <c r="F316" s="182">
        <f t="shared" si="4"/>
        <v>9.0628965017219496</v>
      </c>
      <c r="G316" s="181">
        <v>551.70000000000005</v>
      </c>
      <c r="H316" s="180" t="s">
        <v>16</v>
      </c>
      <c r="I316" s="181" t="s">
        <v>1045</v>
      </c>
      <c r="J316" s="181" t="s">
        <v>81</v>
      </c>
      <c r="K316" s="500" t="s">
        <v>1205</v>
      </c>
      <c r="L316" s="181" t="s">
        <v>83</v>
      </c>
    </row>
    <row r="317" spans="1:12" hidden="1">
      <c r="A317" s="525">
        <v>46070</v>
      </c>
      <c r="B317" s="526" t="s">
        <v>1049</v>
      </c>
      <c r="C317" s="503" t="s">
        <v>851</v>
      </c>
      <c r="D317" s="527" t="s">
        <v>84</v>
      </c>
      <c r="E317" s="539">
        <v>13000</v>
      </c>
      <c r="F317" s="182">
        <f t="shared" si="4"/>
        <v>23.410768953718712</v>
      </c>
      <c r="G317" s="181">
        <v>555.29999999999995</v>
      </c>
      <c r="H317" s="309" t="s">
        <v>16</v>
      </c>
      <c r="I317" s="181" t="s">
        <v>1045</v>
      </c>
      <c r="J317" s="181" t="s">
        <v>81</v>
      </c>
      <c r="K317" s="500" t="s">
        <v>1205</v>
      </c>
      <c r="L317" s="181" t="s">
        <v>83</v>
      </c>
    </row>
    <row r="318" spans="1:12" hidden="1">
      <c r="A318" s="540">
        <v>46070</v>
      </c>
      <c r="B318" s="181" t="s">
        <v>1050</v>
      </c>
      <c r="C318" s="503" t="s">
        <v>125</v>
      </c>
      <c r="D318" s="205" t="s">
        <v>10</v>
      </c>
      <c r="E318" s="502">
        <v>500000</v>
      </c>
      <c r="F318" s="182">
        <f t="shared" si="4"/>
        <v>900.41419052764275</v>
      </c>
      <c r="G318" s="181">
        <v>555.29999999999995</v>
      </c>
      <c r="H318" s="205" t="s">
        <v>32</v>
      </c>
      <c r="I318" s="503" t="s">
        <v>1051</v>
      </c>
      <c r="J318" s="181" t="s">
        <v>81</v>
      </c>
      <c r="K318" s="500" t="s">
        <v>786</v>
      </c>
      <c r="L318" s="181" t="s">
        <v>83</v>
      </c>
    </row>
    <row r="319" spans="1:12" hidden="1">
      <c r="A319" s="528">
        <v>46071</v>
      </c>
      <c r="B319" s="503" t="s">
        <v>1052</v>
      </c>
      <c r="C319" s="503" t="s">
        <v>86</v>
      </c>
      <c r="D319" s="515" t="s">
        <v>84</v>
      </c>
      <c r="E319" s="541">
        <v>2000</v>
      </c>
      <c r="F319" s="182">
        <f t="shared" si="4"/>
        <v>3.6251586006887799</v>
      </c>
      <c r="G319" s="181">
        <v>551.70000000000005</v>
      </c>
      <c r="H319" s="205" t="s">
        <v>11</v>
      </c>
      <c r="I319" s="503" t="s">
        <v>1053</v>
      </c>
      <c r="J319" s="181" t="s">
        <v>81</v>
      </c>
      <c r="K319" s="500" t="s">
        <v>1205</v>
      </c>
      <c r="L319" s="181" t="s">
        <v>83</v>
      </c>
    </row>
    <row r="320" spans="1:12" hidden="1">
      <c r="A320" s="528">
        <v>46071</v>
      </c>
      <c r="B320" s="503" t="s">
        <v>1054</v>
      </c>
      <c r="C320" s="503" t="s">
        <v>86</v>
      </c>
      <c r="D320" s="515" t="s">
        <v>84</v>
      </c>
      <c r="E320" s="541">
        <v>5000</v>
      </c>
      <c r="F320" s="182">
        <f t="shared" si="4"/>
        <v>9.0628965017219496</v>
      </c>
      <c r="G320" s="181">
        <v>551.70000000000005</v>
      </c>
      <c r="H320" s="205" t="s">
        <v>11</v>
      </c>
      <c r="I320" s="503" t="s">
        <v>1053</v>
      </c>
      <c r="J320" s="181" t="s">
        <v>81</v>
      </c>
      <c r="K320" s="500" t="s">
        <v>1205</v>
      </c>
      <c r="L320" s="181" t="s">
        <v>83</v>
      </c>
    </row>
    <row r="321" spans="1:12" hidden="1">
      <c r="A321" s="528">
        <v>46071</v>
      </c>
      <c r="B321" s="503" t="s">
        <v>1055</v>
      </c>
      <c r="C321" s="503" t="s">
        <v>86</v>
      </c>
      <c r="D321" s="515" t="s">
        <v>84</v>
      </c>
      <c r="E321" s="529">
        <v>5000</v>
      </c>
      <c r="F321" s="182">
        <f t="shared" si="4"/>
        <v>9.0041419052764287</v>
      </c>
      <c r="G321" s="181">
        <v>555.29999999999995</v>
      </c>
      <c r="H321" s="205" t="s">
        <v>11</v>
      </c>
      <c r="I321" s="503" t="s">
        <v>1053</v>
      </c>
      <c r="J321" s="181" t="s">
        <v>81</v>
      </c>
      <c r="K321" s="500" t="s">
        <v>1205</v>
      </c>
      <c r="L321" s="181" t="s">
        <v>83</v>
      </c>
    </row>
    <row r="322" spans="1:12" hidden="1">
      <c r="A322" s="528">
        <v>46071</v>
      </c>
      <c r="B322" s="503" t="s">
        <v>1056</v>
      </c>
      <c r="C322" s="503" t="s">
        <v>86</v>
      </c>
      <c r="D322" s="515" t="s">
        <v>84</v>
      </c>
      <c r="E322" s="529">
        <v>8000</v>
      </c>
      <c r="F322" s="182">
        <f t="shared" ref="F322:F385" si="5">+E322/G322</f>
        <v>14.406627048442285</v>
      </c>
      <c r="G322" s="181">
        <v>555.29999999999995</v>
      </c>
      <c r="H322" s="205" t="s">
        <v>11</v>
      </c>
      <c r="I322" s="503" t="s">
        <v>1057</v>
      </c>
      <c r="J322" s="181" t="s">
        <v>81</v>
      </c>
      <c r="K322" s="500" t="s">
        <v>1205</v>
      </c>
      <c r="L322" s="181" t="s">
        <v>83</v>
      </c>
    </row>
    <row r="323" spans="1:12" hidden="1">
      <c r="A323" s="528">
        <v>46071</v>
      </c>
      <c r="B323" s="503" t="s">
        <v>1058</v>
      </c>
      <c r="C323" s="503" t="s">
        <v>86</v>
      </c>
      <c r="D323" s="515" t="s">
        <v>84</v>
      </c>
      <c r="E323" s="529">
        <v>8000</v>
      </c>
      <c r="F323" s="182">
        <f t="shared" si="5"/>
        <v>14.406627048442285</v>
      </c>
      <c r="G323" s="181">
        <v>555.29999999999995</v>
      </c>
      <c r="H323" s="205" t="s">
        <v>11</v>
      </c>
      <c r="I323" s="503" t="s">
        <v>1057</v>
      </c>
      <c r="J323" s="181" t="s">
        <v>81</v>
      </c>
      <c r="K323" s="500" t="s">
        <v>1205</v>
      </c>
      <c r="L323" s="181" t="s">
        <v>83</v>
      </c>
    </row>
    <row r="324" spans="1:12" hidden="1">
      <c r="A324" s="510">
        <v>46071</v>
      </c>
      <c r="B324" s="505" t="s">
        <v>1059</v>
      </c>
      <c r="C324" s="503" t="s">
        <v>86</v>
      </c>
      <c r="D324" s="511" t="s">
        <v>10</v>
      </c>
      <c r="E324" s="181">
        <v>1000</v>
      </c>
      <c r="F324" s="182">
        <f t="shared" si="5"/>
        <v>1.8008283810552856</v>
      </c>
      <c r="G324" s="181">
        <v>555.29999999999995</v>
      </c>
      <c r="H324" s="180" t="s">
        <v>27</v>
      </c>
      <c r="I324" s="181" t="s">
        <v>1060</v>
      </c>
      <c r="J324" s="181" t="s">
        <v>81</v>
      </c>
      <c r="K324" s="500" t="s">
        <v>786</v>
      </c>
      <c r="L324" s="181" t="s">
        <v>83</v>
      </c>
    </row>
    <row r="325" spans="1:12" hidden="1">
      <c r="A325" s="510">
        <v>46071</v>
      </c>
      <c r="B325" s="505" t="s">
        <v>184</v>
      </c>
      <c r="C325" s="503" t="s">
        <v>86</v>
      </c>
      <c r="D325" s="511" t="s">
        <v>10</v>
      </c>
      <c r="E325" s="181">
        <v>1000</v>
      </c>
      <c r="F325" s="182">
        <f t="shared" si="5"/>
        <v>1.8008283810552856</v>
      </c>
      <c r="G325" s="181">
        <v>555.29999999999995</v>
      </c>
      <c r="H325" s="180" t="s">
        <v>27</v>
      </c>
      <c r="I325" s="181" t="s">
        <v>1060</v>
      </c>
      <c r="J325" s="181" t="s">
        <v>81</v>
      </c>
      <c r="K325" s="500" t="s">
        <v>786</v>
      </c>
      <c r="L325" s="181" t="s">
        <v>83</v>
      </c>
    </row>
    <row r="326" spans="1:12" hidden="1">
      <c r="A326" s="510">
        <v>46071</v>
      </c>
      <c r="B326" s="505" t="s">
        <v>1061</v>
      </c>
      <c r="C326" s="181" t="s">
        <v>748</v>
      </c>
      <c r="D326" s="511" t="s">
        <v>10</v>
      </c>
      <c r="E326" s="181">
        <v>500</v>
      </c>
      <c r="F326" s="182">
        <f t="shared" si="5"/>
        <v>0.90041419052764282</v>
      </c>
      <c r="G326" s="181">
        <v>555.29999999999995</v>
      </c>
      <c r="H326" s="180" t="s">
        <v>27</v>
      </c>
      <c r="I326" s="181" t="s">
        <v>1060</v>
      </c>
      <c r="J326" s="181" t="s">
        <v>81</v>
      </c>
      <c r="K326" s="500" t="s">
        <v>786</v>
      </c>
      <c r="L326" s="181" t="s">
        <v>83</v>
      </c>
    </row>
    <row r="327" spans="1:12" hidden="1">
      <c r="A327" s="510">
        <v>46071</v>
      </c>
      <c r="B327" s="505" t="s">
        <v>1062</v>
      </c>
      <c r="C327" s="181" t="s">
        <v>748</v>
      </c>
      <c r="D327" s="511" t="s">
        <v>10</v>
      </c>
      <c r="E327" s="181">
        <v>500</v>
      </c>
      <c r="F327" s="182">
        <f t="shared" si="5"/>
        <v>0.90041419052764282</v>
      </c>
      <c r="G327" s="181">
        <v>555.29999999999995</v>
      </c>
      <c r="H327" s="180" t="s">
        <v>27</v>
      </c>
      <c r="I327" s="181" t="s">
        <v>1060</v>
      </c>
      <c r="J327" s="181" t="s">
        <v>81</v>
      </c>
      <c r="K327" s="500" t="s">
        <v>786</v>
      </c>
      <c r="L327" s="181" t="s">
        <v>83</v>
      </c>
    </row>
    <row r="328" spans="1:12" hidden="1">
      <c r="A328" s="510">
        <v>46071</v>
      </c>
      <c r="B328" s="505" t="s">
        <v>1063</v>
      </c>
      <c r="C328" s="181" t="s">
        <v>748</v>
      </c>
      <c r="D328" s="511" t="s">
        <v>10</v>
      </c>
      <c r="E328" s="181">
        <v>500</v>
      </c>
      <c r="F328" s="182">
        <f t="shared" si="5"/>
        <v>0.90041419052764282</v>
      </c>
      <c r="G328" s="181">
        <v>555.29999999999995</v>
      </c>
      <c r="H328" s="180" t="s">
        <v>27</v>
      </c>
      <c r="I328" s="181" t="s">
        <v>1060</v>
      </c>
      <c r="J328" s="181" t="s">
        <v>81</v>
      </c>
      <c r="K328" s="500" t="s">
        <v>786</v>
      </c>
      <c r="L328" s="181" t="s">
        <v>83</v>
      </c>
    </row>
    <row r="329" spans="1:12" hidden="1">
      <c r="A329" s="510">
        <v>46071</v>
      </c>
      <c r="B329" s="505" t="s">
        <v>1064</v>
      </c>
      <c r="C329" s="181" t="s">
        <v>748</v>
      </c>
      <c r="D329" s="511" t="s">
        <v>10</v>
      </c>
      <c r="E329" s="181">
        <v>500</v>
      </c>
      <c r="F329" s="182">
        <f t="shared" si="5"/>
        <v>0.90041419052764282</v>
      </c>
      <c r="G329" s="181">
        <v>555.29999999999995</v>
      </c>
      <c r="H329" s="180" t="s">
        <v>27</v>
      </c>
      <c r="I329" s="181" t="s">
        <v>1060</v>
      </c>
      <c r="J329" s="181" t="s">
        <v>81</v>
      </c>
      <c r="K329" s="500" t="s">
        <v>786</v>
      </c>
      <c r="L329" s="181" t="s">
        <v>83</v>
      </c>
    </row>
    <row r="330" spans="1:12" hidden="1">
      <c r="A330" s="510">
        <v>46071</v>
      </c>
      <c r="B330" s="181" t="s">
        <v>1065</v>
      </c>
      <c r="C330" s="503" t="s">
        <v>851</v>
      </c>
      <c r="D330" s="180" t="s">
        <v>84</v>
      </c>
      <c r="E330" s="181">
        <v>5000</v>
      </c>
      <c r="F330" s="182">
        <f t="shared" si="5"/>
        <v>9.0041419052764287</v>
      </c>
      <c r="G330" s="181">
        <v>555.29999999999995</v>
      </c>
      <c r="H330" s="180" t="s">
        <v>20</v>
      </c>
      <c r="I330" s="513" t="s">
        <v>1014</v>
      </c>
      <c r="J330" s="181" t="s">
        <v>81</v>
      </c>
      <c r="K330" s="500" t="s">
        <v>1205</v>
      </c>
      <c r="L330" s="181" t="s">
        <v>83</v>
      </c>
    </row>
    <row r="331" spans="1:12" hidden="1">
      <c r="A331" s="510">
        <v>46071</v>
      </c>
      <c r="B331" s="181" t="s">
        <v>1066</v>
      </c>
      <c r="C331" s="503" t="s">
        <v>86</v>
      </c>
      <c r="D331" s="180" t="s">
        <v>84</v>
      </c>
      <c r="E331" s="181">
        <v>500</v>
      </c>
      <c r="F331" s="182">
        <f t="shared" si="5"/>
        <v>0.90041419052764282</v>
      </c>
      <c r="G331" s="181">
        <v>555.29999999999995</v>
      </c>
      <c r="H331" s="180" t="s">
        <v>20</v>
      </c>
      <c r="I331" s="513" t="s">
        <v>1014</v>
      </c>
      <c r="J331" s="181" t="s">
        <v>81</v>
      </c>
      <c r="K331" s="500" t="s">
        <v>1205</v>
      </c>
      <c r="L331" s="181" t="s">
        <v>83</v>
      </c>
    </row>
    <row r="332" spans="1:12" hidden="1">
      <c r="A332" s="510">
        <v>46071</v>
      </c>
      <c r="B332" s="181" t="s">
        <v>1067</v>
      </c>
      <c r="C332" s="503" t="s">
        <v>86</v>
      </c>
      <c r="D332" s="180" t="s">
        <v>84</v>
      </c>
      <c r="E332" s="181">
        <v>1000</v>
      </c>
      <c r="F332" s="182">
        <f t="shared" si="5"/>
        <v>1.8008283810552856</v>
      </c>
      <c r="G332" s="181">
        <v>555.29999999999995</v>
      </c>
      <c r="H332" s="180" t="s">
        <v>20</v>
      </c>
      <c r="I332" s="513" t="s">
        <v>1014</v>
      </c>
      <c r="J332" s="181" t="s">
        <v>81</v>
      </c>
      <c r="K332" s="500" t="s">
        <v>1205</v>
      </c>
      <c r="L332" s="181" t="s">
        <v>83</v>
      </c>
    </row>
    <row r="333" spans="1:12" hidden="1">
      <c r="A333" s="510">
        <v>46071</v>
      </c>
      <c r="B333" s="181" t="s">
        <v>1068</v>
      </c>
      <c r="C333" s="503" t="s">
        <v>86</v>
      </c>
      <c r="D333" s="180" t="s">
        <v>84</v>
      </c>
      <c r="E333" s="181">
        <v>500</v>
      </c>
      <c r="F333" s="182">
        <f t="shared" si="5"/>
        <v>0.90041419052764282</v>
      </c>
      <c r="G333" s="181">
        <v>555.29999999999995</v>
      </c>
      <c r="H333" s="180" t="s">
        <v>20</v>
      </c>
      <c r="I333" s="513" t="s">
        <v>1014</v>
      </c>
      <c r="J333" s="181" t="s">
        <v>81</v>
      </c>
      <c r="K333" s="500" t="s">
        <v>1205</v>
      </c>
      <c r="L333" s="181" t="s">
        <v>83</v>
      </c>
    </row>
    <row r="334" spans="1:12" hidden="1">
      <c r="A334" s="510">
        <v>46071</v>
      </c>
      <c r="B334" s="181" t="s">
        <v>1069</v>
      </c>
      <c r="C334" s="503" t="s">
        <v>86</v>
      </c>
      <c r="D334" s="180" t="s">
        <v>84</v>
      </c>
      <c r="E334" s="181">
        <v>400</v>
      </c>
      <c r="F334" s="182">
        <f t="shared" si="5"/>
        <v>0.72033135242211421</v>
      </c>
      <c r="G334" s="181">
        <v>555.29999999999995</v>
      </c>
      <c r="H334" s="180" t="s">
        <v>20</v>
      </c>
      <c r="I334" s="513" t="s">
        <v>1014</v>
      </c>
      <c r="J334" s="181" t="s">
        <v>81</v>
      </c>
      <c r="K334" s="500" t="s">
        <v>1205</v>
      </c>
      <c r="L334" s="181" t="s">
        <v>83</v>
      </c>
    </row>
    <row r="335" spans="1:12" hidden="1">
      <c r="A335" s="510">
        <v>46071</v>
      </c>
      <c r="B335" s="181" t="s">
        <v>1070</v>
      </c>
      <c r="C335" s="503" t="s">
        <v>86</v>
      </c>
      <c r="D335" s="180" t="s">
        <v>84</v>
      </c>
      <c r="E335" s="181">
        <v>1000</v>
      </c>
      <c r="F335" s="182">
        <f t="shared" si="5"/>
        <v>1.8008283810552856</v>
      </c>
      <c r="G335" s="181">
        <v>555.29999999999995</v>
      </c>
      <c r="H335" s="180" t="s">
        <v>20</v>
      </c>
      <c r="I335" s="513" t="s">
        <v>1014</v>
      </c>
      <c r="J335" s="181" t="s">
        <v>81</v>
      </c>
      <c r="K335" s="500" t="s">
        <v>1205</v>
      </c>
      <c r="L335" s="181" t="s">
        <v>83</v>
      </c>
    </row>
    <row r="336" spans="1:12" hidden="1">
      <c r="A336" s="510">
        <v>46071</v>
      </c>
      <c r="B336" s="181" t="s">
        <v>1033</v>
      </c>
      <c r="C336" s="503" t="s">
        <v>86</v>
      </c>
      <c r="D336" s="180" t="s">
        <v>84</v>
      </c>
      <c r="E336" s="181">
        <v>400</v>
      </c>
      <c r="F336" s="182">
        <f t="shared" si="5"/>
        <v>0.72033135242211421</v>
      </c>
      <c r="G336" s="181">
        <v>555.29999999999995</v>
      </c>
      <c r="H336" s="180" t="s">
        <v>20</v>
      </c>
      <c r="I336" s="513" t="s">
        <v>1014</v>
      </c>
      <c r="J336" s="181" t="s">
        <v>81</v>
      </c>
      <c r="K336" s="500" t="s">
        <v>1205</v>
      </c>
      <c r="L336" s="181" t="s">
        <v>83</v>
      </c>
    </row>
    <row r="337" spans="1:12" hidden="1">
      <c r="A337" s="510">
        <v>46071</v>
      </c>
      <c r="B337" s="181" t="s">
        <v>1034</v>
      </c>
      <c r="C337" s="503" t="s">
        <v>86</v>
      </c>
      <c r="D337" s="180" t="s">
        <v>84</v>
      </c>
      <c r="E337" s="181">
        <v>300</v>
      </c>
      <c r="F337" s="182">
        <f t="shared" si="5"/>
        <v>0.54024851431658572</v>
      </c>
      <c r="G337" s="181">
        <v>555.29999999999995</v>
      </c>
      <c r="H337" s="180" t="s">
        <v>20</v>
      </c>
      <c r="I337" s="513" t="s">
        <v>1014</v>
      </c>
      <c r="J337" s="181" t="s">
        <v>81</v>
      </c>
      <c r="K337" s="500" t="s">
        <v>1205</v>
      </c>
      <c r="L337" s="181" t="s">
        <v>83</v>
      </c>
    </row>
    <row r="338" spans="1:12" hidden="1">
      <c r="A338" s="510">
        <v>46071</v>
      </c>
      <c r="B338" s="181" t="s">
        <v>1035</v>
      </c>
      <c r="C338" s="503" t="s">
        <v>86</v>
      </c>
      <c r="D338" s="180" t="s">
        <v>84</v>
      </c>
      <c r="E338" s="181">
        <v>300</v>
      </c>
      <c r="F338" s="182">
        <f t="shared" si="5"/>
        <v>0.54024851431658572</v>
      </c>
      <c r="G338" s="181">
        <v>555.29999999999995</v>
      </c>
      <c r="H338" s="180" t="s">
        <v>20</v>
      </c>
      <c r="I338" s="513" t="s">
        <v>1014</v>
      </c>
      <c r="J338" s="181" t="s">
        <v>81</v>
      </c>
      <c r="K338" s="500" t="s">
        <v>1205</v>
      </c>
      <c r="L338" s="181" t="s">
        <v>83</v>
      </c>
    </row>
    <row r="339" spans="1:12" hidden="1">
      <c r="A339" s="510">
        <v>46071</v>
      </c>
      <c r="B339" s="181" t="s">
        <v>1065</v>
      </c>
      <c r="C339" s="503" t="s">
        <v>851</v>
      </c>
      <c r="D339" s="180" t="s">
        <v>84</v>
      </c>
      <c r="E339" s="181">
        <v>5000</v>
      </c>
      <c r="F339" s="182">
        <f t="shared" si="5"/>
        <v>9.0041419052764287</v>
      </c>
      <c r="G339" s="181">
        <v>555.29999999999995</v>
      </c>
      <c r="H339" s="180" t="s">
        <v>20</v>
      </c>
      <c r="I339" s="513" t="s">
        <v>1014</v>
      </c>
      <c r="J339" s="181" t="s">
        <v>81</v>
      </c>
      <c r="K339" s="500" t="s">
        <v>1205</v>
      </c>
      <c r="L339" s="181" t="s">
        <v>83</v>
      </c>
    </row>
    <row r="340" spans="1:12" hidden="1">
      <c r="A340" s="510">
        <v>46071</v>
      </c>
      <c r="B340" s="181" t="s">
        <v>1071</v>
      </c>
      <c r="C340" s="181" t="s">
        <v>164</v>
      </c>
      <c r="D340" s="180" t="s">
        <v>84</v>
      </c>
      <c r="E340" s="181">
        <v>3000</v>
      </c>
      <c r="F340" s="182">
        <f t="shared" si="5"/>
        <v>5.4024851431658565</v>
      </c>
      <c r="G340" s="181">
        <v>555.29999999999995</v>
      </c>
      <c r="H340" s="180" t="s">
        <v>20</v>
      </c>
      <c r="I340" s="513" t="s">
        <v>1014</v>
      </c>
      <c r="J340" s="181" t="s">
        <v>81</v>
      </c>
      <c r="K340" s="500" t="s">
        <v>1205</v>
      </c>
      <c r="L340" s="181" t="s">
        <v>83</v>
      </c>
    </row>
    <row r="341" spans="1:12" hidden="1">
      <c r="A341" s="530">
        <v>46071</v>
      </c>
      <c r="B341" s="503" t="s">
        <v>1072</v>
      </c>
      <c r="C341" s="503" t="s">
        <v>86</v>
      </c>
      <c r="D341" s="514" t="s">
        <v>84</v>
      </c>
      <c r="E341" s="523">
        <v>500</v>
      </c>
      <c r="F341" s="182">
        <f t="shared" si="5"/>
        <v>0.90041419052764282</v>
      </c>
      <c r="G341" s="181">
        <v>555.29999999999995</v>
      </c>
      <c r="H341" s="205" t="s">
        <v>18</v>
      </c>
      <c r="I341" s="503" t="s">
        <v>1037</v>
      </c>
      <c r="J341" s="181" t="s">
        <v>81</v>
      </c>
      <c r="K341" s="500" t="s">
        <v>1205</v>
      </c>
      <c r="L341" s="181" t="s">
        <v>83</v>
      </c>
    </row>
    <row r="342" spans="1:12" hidden="1">
      <c r="A342" s="530">
        <v>46071</v>
      </c>
      <c r="B342" s="503" t="s">
        <v>1073</v>
      </c>
      <c r="C342" s="503" t="s">
        <v>86</v>
      </c>
      <c r="D342" s="514" t="s">
        <v>84</v>
      </c>
      <c r="E342" s="523">
        <v>5000</v>
      </c>
      <c r="F342" s="182">
        <f t="shared" si="5"/>
        <v>9.0041419052764287</v>
      </c>
      <c r="G342" s="181">
        <v>555.29999999999995</v>
      </c>
      <c r="H342" s="205" t="s">
        <v>18</v>
      </c>
      <c r="I342" s="503" t="s">
        <v>1037</v>
      </c>
      <c r="J342" s="181" t="s">
        <v>81</v>
      </c>
      <c r="K342" s="500" t="s">
        <v>1205</v>
      </c>
      <c r="L342" s="181" t="s">
        <v>83</v>
      </c>
    </row>
    <row r="343" spans="1:12" hidden="1">
      <c r="A343" s="530">
        <v>46071</v>
      </c>
      <c r="B343" s="503" t="s">
        <v>1074</v>
      </c>
      <c r="C343" s="503" t="s">
        <v>86</v>
      </c>
      <c r="D343" s="514" t="s">
        <v>84</v>
      </c>
      <c r="E343" s="503">
        <v>5000</v>
      </c>
      <c r="F343" s="182">
        <f t="shared" si="5"/>
        <v>9.0041419052764287</v>
      </c>
      <c r="G343" s="181">
        <v>555.29999999999995</v>
      </c>
      <c r="H343" s="205" t="s">
        <v>18</v>
      </c>
      <c r="I343" s="503" t="s">
        <v>1037</v>
      </c>
      <c r="J343" s="181" t="s">
        <v>81</v>
      </c>
      <c r="K343" s="500" t="s">
        <v>1205</v>
      </c>
      <c r="L343" s="181" t="s">
        <v>83</v>
      </c>
    </row>
    <row r="344" spans="1:12" hidden="1">
      <c r="A344" s="530">
        <v>46071</v>
      </c>
      <c r="B344" s="503" t="s">
        <v>1075</v>
      </c>
      <c r="C344" s="503" t="s">
        <v>86</v>
      </c>
      <c r="D344" s="514" t="s">
        <v>84</v>
      </c>
      <c r="E344" s="503">
        <v>500</v>
      </c>
      <c r="F344" s="182">
        <f t="shared" si="5"/>
        <v>0.90041419052764282</v>
      </c>
      <c r="G344" s="181">
        <v>555.29999999999995</v>
      </c>
      <c r="H344" s="205" t="s">
        <v>18</v>
      </c>
      <c r="I344" s="503" t="s">
        <v>1037</v>
      </c>
      <c r="J344" s="181" t="s">
        <v>81</v>
      </c>
      <c r="K344" s="500" t="s">
        <v>1205</v>
      </c>
      <c r="L344" s="181" t="s">
        <v>83</v>
      </c>
    </row>
    <row r="345" spans="1:12" hidden="1">
      <c r="A345" s="530">
        <v>46071</v>
      </c>
      <c r="B345" s="503" t="s">
        <v>1038</v>
      </c>
      <c r="C345" s="503" t="s">
        <v>851</v>
      </c>
      <c r="D345" s="514" t="s">
        <v>84</v>
      </c>
      <c r="E345" s="503">
        <v>5000</v>
      </c>
      <c r="F345" s="182">
        <f t="shared" si="5"/>
        <v>9.0041419052764287</v>
      </c>
      <c r="G345" s="181">
        <v>555.29999999999995</v>
      </c>
      <c r="H345" s="205" t="s">
        <v>18</v>
      </c>
      <c r="I345" s="503" t="s">
        <v>1037</v>
      </c>
      <c r="J345" s="181" t="s">
        <v>81</v>
      </c>
      <c r="K345" s="500" t="s">
        <v>1205</v>
      </c>
      <c r="L345" s="181" t="s">
        <v>83</v>
      </c>
    </row>
    <row r="346" spans="1:12" hidden="1">
      <c r="A346" s="530">
        <v>46071</v>
      </c>
      <c r="B346" s="503" t="s">
        <v>1076</v>
      </c>
      <c r="C346" s="503" t="s">
        <v>86</v>
      </c>
      <c r="D346" s="514" t="s">
        <v>84</v>
      </c>
      <c r="E346" s="503">
        <v>500</v>
      </c>
      <c r="F346" s="182">
        <f t="shared" si="5"/>
        <v>0.90041419052764282</v>
      </c>
      <c r="G346" s="181">
        <v>555.29999999999995</v>
      </c>
      <c r="H346" s="205" t="s">
        <v>18</v>
      </c>
      <c r="I346" s="503" t="s">
        <v>1037</v>
      </c>
      <c r="J346" s="181" t="s">
        <v>81</v>
      </c>
      <c r="K346" s="500" t="s">
        <v>1205</v>
      </c>
      <c r="L346" s="181" t="s">
        <v>83</v>
      </c>
    </row>
    <row r="347" spans="1:12" hidden="1">
      <c r="A347" s="530">
        <v>46071</v>
      </c>
      <c r="B347" s="503" t="s">
        <v>1077</v>
      </c>
      <c r="C347" s="503" t="s">
        <v>86</v>
      </c>
      <c r="D347" s="514" t="s">
        <v>84</v>
      </c>
      <c r="E347" s="503">
        <v>500</v>
      </c>
      <c r="F347" s="182">
        <f t="shared" si="5"/>
        <v>0.90041419052764282</v>
      </c>
      <c r="G347" s="181">
        <v>555.29999999999995</v>
      </c>
      <c r="H347" s="205" t="s">
        <v>18</v>
      </c>
      <c r="I347" s="503" t="s">
        <v>1037</v>
      </c>
      <c r="J347" s="181" t="s">
        <v>81</v>
      </c>
      <c r="K347" s="500" t="s">
        <v>1205</v>
      </c>
      <c r="L347" s="181" t="s">
        <v>83</v>
      </c>
    </row>
    <row r="348" spans="1:12" hidden="1">
      <c r="A348" s="530">
        <v>46071</v>
      </c>
      <c r="B348" s="503" t="s">
        <v>1043</v>
      </c>
      <c r="C348" s="503" t="s">
        <v>86</v>
      </c>
      <c r="D348" s="514" t="s">
        <v>84</v>
      </c>
      <c r="E348" s="503">
        <v>500</v>
      </c>
      <c r="F348" s="182">
        <f t="shared" si="5"/>
        <v>0.90041419052764282</v>
      </c>
      <c r="G348" s="181">
        <v>555.29999999999995</v>
      </c>
      <c r="H348" s="205" t="s">
        <v>18</v>
      </c>
      <c r="I348" s="503" t="s">
        <v>1037</v>
      </c>
      <c r="J348" s="181" t="s">
        <v>81</v>
      </c>
      <c r="K348" s="500" t="s">
        <v>1205</v>
      </c>
      <c r="L348" s="181" t="s">
        <v>83</v>
      </c>
    </row>
    <row r="349" spans="1:12" hidden="1">
      <c r="A349" s="525">
        <v>46071</v>
      </c>
      <c r="B349" s="526" t="s">
        <v>1049</v>
      </c>
      <c r="C349" s="503" t="s">
        <v>851</v>
      </c>
      <c r="D349" s="527" t="s">
        <v>84</v>
      </c>
      <c r="E349" s="526">
        <v>13000</v>
      </c>
      <c r="F349" s="182">
        <f t="shared" si="5"/>
        <v>23.410768953718712</v>
      </c>
      <c r="G349" s="181">
        <v>555.29999999999995</v>
      </c>
      <c r="H349" s="180" t="s">
        <v>16</v>
      </c>
      <c r="I349" s="181" t="s">
        <v>1045</v>
      </c>
      <c r="J349" s="181" t="s">
        <v>81</v>
      </c>
      <c r="K349" s="500" t="s">
        <v>1205</v>
      </c>
      <c r="L349" s="181" t="s">
        <v>83</v>
      </c>
    </row>
    <row r="350" spans="1:12" hidden="1">
      <c r="A350" s="525">
        <v>46071</v>
      </c>
      <c r="B350" s="526" t="s">
        <v>1078</v>
      </c>
      <c r="C350" s="526" t="s">
        <v>164</v>
      </c>
      <c r="D350" s="527" t="s">
        <v>84</v>
      </c>
      <c r="E350" s="526">
        <v>6000</v>
      </c>
      <c r="F350" s="182">
        <f t="shared" si="5"/>
        <v>10.804970286331713</v>
      </c>
      <c r="G350" s="181">
        <v>555.29999999999995</v>
      </c>
      <c r="H350" s="309" t="s">
        <v>16</v>
      </c>
      <c r="I350" s="181" t="s">
        <v>1045</v>
      </c>
      <c r="J350" s="181" t="s">
        <v>81</v>
      </c>
      <c r="K350" s="500" t="s">
        <v>1205</v>
      </c>
      <c r="L350" s="181" t="s">
        <v>83</v>
      </c>
    </row>
    <row r="351" spans="1:12" hidden="1">
      <c r="A351" s="525">
        <v>46071</v>
      </c>
      <c r="B351" s="526" t="s">
        <v>1079</v>
      </c>
      <c r="C351" s="503" t="s">
        <v>86</v>
      </c>
      <c r="D351" s="527" t="s">
        <v>84</v>
      </c>
      <c r="E351" s="526">
        <v>10000</v>
      </c>
      <c r="F351" s="182">
        <f t="shared" si="5"/>
        <v>18.008283810552857</v>
      </c>
      <c r="G351" s="181">
        <v>555.29999999999995</v>
      </c>
      <c r="H351" s="180" t="s">
        <v>16</v>
      </c>
      <c r="I351" s="181" t="s">
        <v>1045</v>
      </c>
      <c r="J351" s="181" t="s">
        <v>81</v>
      </c>
      <c r="K351" s="500" t="s">
        <v>1205</v>
      </c>
      <c r="L351" s="181" t="s">
        <v>83</v>
      </c>
    </row>
    <row r="352" spans="1:12" hidden="1">
      <c r="A352" s="525">
        <v>46071</v>
      </c>
      <c r="B352" s="526" t="s">
        <v>1080</v>
      </c>
      <c r="C352" s="503" t="s">
        <v>851</v>
      </c>
      <c r="D352" s="527" t="s">
        <v>84</v>
      </c>
      <c r="E352" s="526">
        <v>5000</v>
      </c>
      <c r="F352" s="182">
        <f t="shared" si="5"/>
        <v>9.0041419052764287</v>
      </c>
      <c r="G352" s="181">
        <v>555.29999999999995</v>
      </c>
      <c r="H352" s="309" t="s">
        <v>16</v>
      </c>
      <c r="I352" s="181" t="s">
        <v>1045</v>
      </c>
      <c r="J352" s="181" t="s">
        <v>81</v>
      </c>
      <c r="K352" s="500" t="s">
        <v>1205</v>
      </c>
      <c r="L352" s="181" t="s">
        <v>83</v>
      </c>
    </row>
    <row r="353" spans="1:12" hidden="1">
      <c r="A353" s="525">
        <v>46071</v>
      </c>
      <c r="B353" s="526" t="s">
        <v>1081</v>
      </c>
      <c r="C353" s="503" t="s">
        <v>86</v>
      </c>
      <c r="D353" s="527" t="s">
        <v>84</v>
      </c>
      <c r="E353" s="526">
        <v>2000</v>
      </c>
      <c r="F353" s="182">
        <f t="shared" si="5"/>
        <v>3.6016567621105713</v>
      </c>
      <c r="G353" s="181">
        <v>555.29999999999995</v>
      </c>
      <c r="H353" s="180" t="s">
        <v>16</v>
      </c>
      <c r="I353" s="181" t="s">
        <v>1045</v>
      </c>
      <c r="J353" s="181" t="s">
        <v>81</v>
      </c>
      <c r="K353" s="500" t="s">
        <v>1205</v>
      </c>
      <c r="L353" s="181" t="s">
        <v>83</v>
      </c>
    </row>
    <row r="354" spans="1:12" hidden="1">
      <c r="A354" s="528">
        <v>46072</v>
      </c>
      <c r="B354" s="503" t="s">
        <v>1082</v>
      </c>
      <c r="C354" s="503" t="s">
        <v>86</v>
      </c>
      <c r="D354" s="515" t="s">
        <v>84</v>
      </c>
      <c r="E354" s="529">
        <v>5000</v>
      </c>
      <c r="F354" s="182">
        <f t="shared" si="5"/>
        <v>9.0041419052764287</v>
      </c>
      <c r="G354" s="181">
        <v>555.29999999999995</v>
      </c>
      <c r="H354" s="205" t="s">
        <v>11</v>
      </c>
      <c r="I354" s="503" t="s">
        <v>1057</v>
      </c>
      <c r="J354" s="181" t="s">
        <v>81</v>
      </c>
      <c r="K354" s="500" t="s">
        <v>1205</v>
      </c>
      <c r="L354" s="181" t="s">
        <v>83</v>
      </c>
    </row>
    <row r="355" spans="1:12" hidden="1">
      <c r="A355" s="530">
        <v>46072</v>
      </c>
      <c r="B355" s="503" t="s">
        <v>1083</v>
      </c>
      <c r="C355" s="503" t="s">
        <v>128</v>
      </c>
      <c r="D355" s="515" t="s">
        <v>84</v>
      </c>
      <c r="E355" s="529">
        <v>2000</v>
      </c>
      <c r="F355" s="182">
        <f t="shared" si="5"/>
        <v>3.6016567621105713</v>
      </c>
      <c r="G355" s="181">
        <v>555.29999999999995</v>
      </c>
      <c r="H355" s="205" t="s">
        <v>11</v>
      </c>
      <c r="I355" s="503" t="s">
        <v>1057</v>
      </c>
      <c r="J355" s="181" t="s">
        <v>81</v>
      </c>
      <c r="K355" s="500" t="s">
        <v>1205</v>
      </c>
      <c r="L355" s="181" t="s">
        <v>83</v>
      </c>
    </row>
    <row r="356" spans="1:12" hidden="1">
      <c r="A356" s="528">
        <v>46072</v>
      </c>
      <c r="B356" s="503" t="s">
        <v>1084</v>
      </c>
      <c r="C356" s="503" t="s">
        <v>851</v>
      </c>
      <c r="D356" s="515" t="s">
        <v>84</v>
      </c>
      <c r="E356" s="529">
        <v>5000</v>
      </c>
      <c r="F356" s="182">
        <f t="shared" si="5"/>
        <v>9.0041419052764287</v>
      </c>
      <c r="G356" s="181">
        <v>555.29999999999995</v>
      </c>
      <c r="H356" s="205" t="s">
        <v>11</v>
      </c>
      <c r="I356" s="503" t="s">
        <v>1057</v>
      </c>
      <c r="J356" s="181" t="s">
        <v>81</v>
      </c>
      <c r="K356" s="500" t="s">
        <v>1205</v>
      </c>
      <c r="L356" s="181" t="s">
        <v>83</v>
      </c>
    </row>
    <row r="357" spans="1:12" hidden="1">
      <c r="A357" s="530">
        <v>46072</v>
      </c>
      <c r="B357" s="503" t="s">
        <v>1085</v>
      </c>
      <c r="C357" s="503" t="s">
        <v>86</v>
      </c>
      <c r="D357" s="515" t="s">
        <v>84</v>
      </c>
      <c r="E357" s="529">
        <v>500</v>
      </c>
      <c r="F357" s="182">
        <f t="shared" si="5"/>
        <v>0.90041419052764282</v>
      </c>
      <c r="G357" s="181">
        <v>555.29999999999995</v>
      </c>
      <c r="H357" s="205" t="s">
        <v>11</v>
      </c>
      <c r="I357" s="503" t="s">
        <v>1057</v>
      </c>
      <c r="J357" s="181" t="s">
        <v>81</v>
      </c>
      <c r="K357" s="500" t="s">
        <v>1205</v>
      </c>
      <c r="L357" s="181" t="s">
        <v>83</v>
      </c>
    </row>
    <row r="358" spans="1:12" hidden="1">
      <c r="A358" s="528">
        <v>46072</v>
      </c>
      <c r="B358" s="503" t="s">
        <v>1086</v>
      </c>
      <c r="C358" s="503" t="s">
        <v>164</v>
      </c>
      <c r="D358" s="515" t="s">
        <v>84</v>
      </c>
      <c r="E358" s="529">
        <v>2000</v>
      </c>
      <c r="F358" s="182">
        <f t="shared" si="5"/>
        <v>3.6016567621105713</v>
      </c>
      <c r="G358" s="181">
        <v>555.29999999999995</v>
      </c>
      <c r="H358" s="205" t="s">
        <v>11</v>
      </c>
      <c r="I358" s="503" t="s">
        <v>1057</v>
      </c>
      <c r="J358" s="181" t="s">
        <v>81</v>
      </c>
      <c r="K358" s="500" t="s">
        <v>1205</v>
      </c>
      <c r="L358" s="181" t="s">
        <v>83</v>
      </c>
    </row>
    <row r="359" spans="1:12" hidden="1">
      <c r="A359" s="530">
        <v>46072</v>
      </c>
      <c r="B359" s="542" t="s">
        <v>1087</v>
      </c>
      <c r="C359" s="503" t="s">
        <v>86</v>
      </c>
      <c r="D359" s="515" t="s">
        <v>84</v>
      </c>
      <c r="E359" s="529">
        <v>500</v>
      </c>
      <c r="F359" s="182">
        <f t="shared" si="5"/>
        <v>0.90041419052764282</v>
      </c>
      <c r="G359" s="181">
        <v>555.29999999999995</v>
      </c>
      <c r="H359" s="205" t="s">
        <v>11</v>
      </c>
      <c r="I359" s="503" t="s">
        <v>1057</v>
      </c>
      <c r="J359" s="181" t="s">
        <v>81</v>
      </c>
      <c r="K359" s="500" t="s">
        <v>1205</v>
      </c>
      <c r="L359" s="181" t="s">
        <v>83</v>
      </c>
    </row>
    <row r="360" spans="1:12" hidden="1">
      <c r="A360" s="528">
        <v>46072</v>
      </c>
      <c r="B360" s="503" t="s">
        <v>1088</v>
      </c>
      <c r="C360" s="503" t="s">
        <v>128</v>
      </c>
      <c r="D360" s="515" t="s">
        <v>84</v>
      </c>
      <c r="E360" s="529">
        <v>2000</v>
      </c>
      <c r="F360" s="182">
        <f t="shared" si="5"/>
        <v>3.6016567621105713</v>
      </c>
      <c r="G360" s="181">
        <v>555.29999999999995</v>
      </c>
      <c r="H360" s="205" t="s">
        <v>11</v>
      </c>
      <c r="I360" s="503" t="s">
        <v>1057</v>
      </c>
      <c r="J360" s="181" t="s">
        <v>81</v>
      </c>
      <c r="K360" s="500" t="s">
        <v>1205</v>
      </c>
      <c r="L360" s="181" t="s">
        <v>83</v>
      </c>
    </row>
    <row r="361" spans="1:12" hidden="1">
      <c r="A361" s="530">
        <v>46072</v>
      </c>
      <c r="B361" s="503" t="s">
        <v>1089</v>
      </c>
      <c r="C361" s="503" t="s">
        <v>86</v>
      </c>
      <c r="D361" s="515" t="s">
        <v>84</v>
      </c>
      <c r="E361" s="529">
        <v>5000</v>
      </c>
      <c r="F361" s="182">
        <f t="shared" si="5"/>
        <v>9.0041419052764287</v>
      </c>
      <c r="G361" s="181">
        <v>555.29999999999995</v>
      </c>
      <c r="H361" s="205" t="s">
        <v>11</v>
      </c>
      <c r="I361" s="503" t="s">
        <v>1057</v>
      </c>
      <c r="J361" s="181" t="s">
        <v>81</v>
      </c>
      <c r="K361" s="500" t="s">
        <v>1205</v>
      </c>
      <c r="L361" s="181" t="s">
        <v>83</v>
      </c>
    </row>
    <row r="362" spans="1:12" hidden="1">
      <c r="A362" s="510">
        <v>46072</v>
      </c>
      <c r="B362" s="181" t="s">
        <v>1090</v>
      </c>
      <c r="C362" s="503" t="s">
        <v>86</v>
      </c>
      <c r="D362" s="180" t="s">
        <v>23</v>
      </c>
      <c r="E362" s="181">
        <v>4000</v>
      </c>
      <c r="F362" s="182">
        <f t="shared" si="5"/>
        <v>7.2033135242211426</v>
      </c>
      <c r="G362" s="181">
        <v>555.29999999999995</v>
      </c>
      <c r="H362" s="180" t="s">
        <v>22</v>
      </c>
      <c r="I362" s="181" t="s">
        <v>1091</v>
      </c>
      <c r="J362" s="181" t="s">
        <v>81</v>
      </c>
      <c r="K362" s="500" t="s">
        <v>786</v>
      </c>
      <c r="L362" s="181" t="s">
        <v>83</v>
      </c>
    </row>
    <row r="363" spans="1:12" hidden="1">
      <c r="A363" s="510">
        <v>46072</v>
      </c>
      <c r="B363" s="181" t="s">
        <v>1092</v>
      </c>
      <c r="C363" s="503" t="s">
        <v>851</v>
      </c>
      <c r="D363" s="180" t="s">
        <v>23</v>
      </c>
      <c r="E363" s="181">
        <v>4000</v>
      </c>
      <c r="F363" s="182">
        <f t="shared" si="5"/>
        <v>7.2033135242211426</v>
      </c>
      <c r="G363" s="181">
        <v>555.29999999999995</v>
      </c>
      <c r="H363" s="180" t="s">
        <v>22</v>
      </c>
      <c r="I363" s="181" t="s">
        <v>1091</v>
      </c>
      <c r="J363" s="181" t="s">
        <v>81</v>
      </c>
      <c r="K363" s="500" t="s">
        <v>786</v>
      </c>
      <c r="L363" s="181" t="s">
        <v>83</v>
      </c>
    </row>
    <row r="364" spans="1:12" hidden="1">
      <c r="A364" s="510">
        <v>46072</v>
      </c>
      <c r="B364" s="181" t="s">
        <v>1093</v>
      </c>
      <c r="C364" s="503" t="s">
        <v>86</v>
      </c>
      <c r="D364" s="180" t="s">
        <v>23</v>
      </c>
      <c r="E364" s="181">
        <v>4000</v>
      </c>
      <c r="F364" s="182">
        <f t="shared" si="5"/>
        <v>7.2033135242211426</v>
      </c>
      <c r="G364" s="181">
        <v>555.29999999999995</v>
      </c>
      <c r="H364" s="180" t="s">
        <v>22</v>
      </c>
      <c r="I364" s="181" t="s">
        <v>1091</v>
      </c>
      <c r="J364" s="181" t="s">
        <v>81</v>
      </c>
      <c r="K364" s="500" t="s">
        <v>786</v>
      </c>
      <c r="L364" s="181" t="s">
        <v>83</v>
      </c>
    </row>
    <row r="365" spans="1:12" hidden="1">
      <c r="A365" s="510">
        <v>46072</v>
      </c>
      <c r="B365" s="181" t="s">
        <v>1094</v>
      </c>
      <c r="C365" s="503" t="s">
        <v>86</v>
      </c>
      <c r="D365" s="180" t="s">
        <v>84</v>
      </c>
      <c r="E365" s="181">
        <v>500</v>
      </c>
      <c r="F365" s="182">
        <f t="shared" si="5"/>
        <v>0.90041419052764282</v>
      </c>
      <c r="G365" s="181">
        <v>555.29999999999995</v>
      </c>
      <c r="H365" s="180" t="s">
        <v>20</v>
      </c>
      <c r="I365" s="513" t="s">
        <v>1014</v>
      </c>
      <c r="J365" s="181" t="s">
        <v>81</v>
      </c>
      <c r="K365" s="500" t="s">
        <v>1205</v>
      </c>
      <c r="L365" s="181" t="s">
        <v>83</v>
      </c>
    </row>
    <row r="366" spans="1:12" hidden="1">
      <c r="A366" s="510">
        <v>46072</v>
      </c>
      <c r="B366" s="181" t="s">
        <v>1095</v>
      </c>
      <c r="C366" s="503" t="s">
        <v>86</v>
      </c>
      <c r="D366" s="180" t="s">
        <v>84</v>
      </c>
      <c r="E366" s="181">
        <v>2000</v>
      </c>
      <c r="F366" s="182">
        <f t="shared" si="5"/>
        <v>3.6016567621105713</v>
      </c>
      <c r="G366" s="181">
        <v>555.29999999999995</v>
      </c>
      <c r="H366" s="180" t="s">
        <v>20</v>
      </c>
      <c r="I366" s="513" t="s">
        <v>1014</v>
      </c>
      <c r="J366" s="181" t="s">
        <v>81</v>
      </c>
      <c r="K366" s="500" t="s">
        <v>1205</v>
      </c>
      <c r="L366" s="181" t="s">
        <v>83</v>
      </c>
    </row>
    <row r="367" spans="1:12" hidden="1">
      <c r="A367" s="510">
        <v>46072</v>
      </c>
      <c r="B367" s="181" t="s">
        <v>1096</v>
      </c>
      <c r="C367" s="503" t="s">
        <v>86</v>
      </c>
      <c r="D367" s="180" t="s">
        <v>84</v>
      </c>
      <c r="E367" s="181">
        <v>2000</v>
      </c>
      <c r="F367" s="182">
        <f t="shared" si="5"/>
        <v>3.6016567621105713</v>
      </c>
      <c r="G367" s="181">
        <v>555.29999999999995</v>
      </c>
      <c r="H367" s="180" t="s">
        <v>20</v>
      </c>
      <c r="I367" s="513" t="s">
        <v>1014</v>
      </c>
      <c r="J367" s="181" t="s">
        <v>81</v>
      </c>
      <c r="K367" s="500" t="s">
        <v>1205</v>
      </c>
      <c r="L367" s="181" t="s">
        <v>83</v>
      </c>
    </row>
    <row r="368" spans="1:12" hidden="1">
      <c r="A368" s="510">
        <v>46072</v>
      </c>
      <c r="B368" s="181" t="s">
        <v>1033</v>
      </c>
      <c r="C368" s="503" t="s">
        <v>86</v>
      </c>
      <c r="D368" s="180" t="s">
        <v>84</v>
      </c>
      <c r="E368" s="181">
        <v>500</v>
      </c>
      <c r="F368" s="182">
        <f t="shared" si="5"/>
        <v>0.90041419052764282</v>
      </c>
      <c r="G368" s="181">
        <v>555.29999999999995</v>
      </c>
      <c r="H368" s="180" t="s">
        <v>20</v>
      </c>
      <c r="I368" s="513" t="s">
        <v>1014</v>
      </c>
      <c r="J368" s="181" t="s">
        <v>81</v>
      </c>
      <c r="K368" s="500" t="s">
        <v>1205</v>
      </c>
      <c r="L368" s="181" t="s">
        <v>83</v>
      </c>
    </row>
    <row r="369" spans="1:12" hidden="1">
      <c r="A369" s="510">
        <v>46072</v>
      </c>
      <c r="B369" s="181" t="s">
        <v>1034</v>
      </c>
      <c r="C369" s="503" t="s">
        <v>86</v>
      </c>
      <c r="D369" s="180" t="s">
        <v>84</v>
      </c>
      <c r="E369" s="181">
        <v>300</v>
      </c>
      <c r="F369" s="182">
        <f t="shared" si="5"/>
        <v>0.54024851431658572</v>
      </c>
      <c r="G369" s="181">
        <v>555.29999999999995</v>
      </c>
      <c r="H369" s="180" t="s">
        <v>20</v>
      </c>
      <c r="I369" s="513" t="s">
        <v>1014</v>
      </c>
      <c r="J369" s="181" t="s">
        <v>81</v>
      </c>
      <c r="K369" s="500" t="s">
        <v>1205</v>
      </c>
      <c r="L369" s="181" t="s">
        <v>83</v>
      </c>
    </row>
    <row r="370" spans="1:12" hidden="1">
      <c r="A370" s="510">
        <v>46072</v>
      </c>
      <c r="B370" s="181" t="s">
        <v>1035</v>
      </c>
      <c r="C370" s="503" t="s">
        <v>86</v>
      </c>
      <c r="D370" s="180" t="s">
        <v>84</v>
      </c>
      <c r="E370" s="181">
        <v>300</v>
      </c>
      <c r="F370" s="182">
        <f t="shared" si="5"/>
        <v>0.54024851431658572</v>
      </c>
      <c r="G370" s="181">
        <v>555.29999999999995</v>
      </c>
      <c r="H370" s="180" t="s">
        <v>20</v>
      </c>
      <c r="I370" s="513" t="s">
        <v>1014</v>
      </c>
      <c r="J370" s="181" t="s">
        <v>81</v>
      </c>
      <c r="K370" s="500" t="s">
        <v>1205</v>
      </c>
      <c r="L370" s="181" t="s">
        <v>83</v>
      </c>
    </row>
    <row r="371" spans="1:12" hidden="1">
      <c r="A371" s="510">
        <v>46072</v>
      </c>
      <c r="B371" s="181" t="s">
        <v>1013</v>
      </c>
      <c r="C371" s="503" t="s">
        <v>851</v>
      </c>
      <c r="D371" s="180" t="s">
        <v>84</v>
      </c>
      <c r="E371" s="181">
        <v>13000</v>
      </c>
      <c r="F371" s="182">
        <f t="shared" si="5"/>
        <v>23.410768953718712</v>
      </c>
      <c r="G371" s="181">
        <v>555.29999999999995</v>
      </c>
      <c r="H371" s="180" t="s">
        <v>20</v>
      </c>
      <c r="I371" s="513" t="s">
        <v>1014</v>
      </c>
      <c r="J371" s="181" t="s">
        <v>81</v>
      </c>
      <c r="K371" s="500" t="s">
        <v>1205</v>
      </c>
      <c r="L371" s="181" t="s">
        <v>83</v>
      </c>
    </row>
    <row r="372" spans="1:12" hidden="1">
      <c r="A372" s="510">
        <v>46072</v>
      </c>
      <c r="B372" s="181" t="s">
        <v>1065</v>
      </c>
      <c r="C372" s="503" t="s">
        <v>851</v>
      </c>
      <c r="D372" s="180" t="s">
        <v>84</v>
      </c>
      <c r="E372" s="181">
        <v>5000</v>
      </c>
      <c r="F372" s="182">
        <f t="shared" si="5"/>
        <v>9.0041419052764287</v>
      </c>
      <c r="G372" s="181">
        <v>555.29999999999995</v>
      </c>
      <c r="H372" s="180" t="s">
        <v>20</v>
      </c>
      <c r="I372" s="513" t="s">
        <v>1014</v>
      </c>
      <c r="J372" s="181" t="s">
        <v>81</v>
      </c>
      <c r="K372" s="500" t="s">
        <v>1205</v>
      </c>
      <c r="L372" s="181" t="s">
        <v>83</v>
      </c>
    </row>
    <row r="373" spans="1:12" hidden="1">
      <c r="A373" s="510">
        <v>46072</v>
      </c>
      <c r="B373" s="181" t="s">
        <v>1071</v>
      </c>
      <c r="C373" s="181" t="s">
        <v>164</v>
      </c>
      <c r="D373" s="180" t="s">
        <v>84</v>
      </c>
      <c r="E373" s="181">
        <v>2000</v>
      </c>
      <c r="F373" s="182">
        <f t="shared" si="5"/>
        <v>3.6016567621105713</v>
      </c>
      <c r="G373" s="181">
        <v>555.29999999999995</v>
      </c>
      <c r="H373" s="180" t="s">
        <v>20</v>
      </c>
      <c r="I373" s="513" t="s">
        <v>1014</v>
      </c>
      <c r="J373" s="181" t="s">
        <v>81</v>
      </c>
      <c r="K373" s="500" t="s">
        <v>1205</v>
      </c>
      <c r="L373" s="181" t="s">
        <v>83</v>
      </c>
    </row>
    <row r="374" spans="1:12" hidden="1">
      <c r="A374" s="530">
        <v>46072</v>
      </c>
      <c r="B374" s="503" t="s">
        <v>1097</v>
      </c>
      <c r="C374" s="503" t="s">
        <v>86</v>
      </c>
      <c r="D374" s="514" t="s">
        <v>84</v>
      </c>
      <c r="E374" s="503">
        <v>500</v>
      </c>
      <c r="F374" s="182">
        <f t="shared" si="5"/>
        <v>0.90041419052764282</v>
      </c>
      <c r="G374" s="181">
        <v>555.29999999999995</v>
      </c>
      <c r="H374" s="205" t="s">
        <v>18</v>
      </c>
      <c r="I374" s="503" t="s">
        <v>1037</v>
      </c>
      <c r="J374" s="181" t="s">
        <v>81</v>
      </c>
      <c r="K374" s="500" t="s">
        <v>1205</v>
      </c>
      <c r="L374" s="181" t="s">
        <v>83</v>
      </c>
    </row>
    <row r="375" spans="1:12" hidden="1">
      <c r="A375" s="530">
        <v>46072</v>
      </c>
      <c r="B375" s="503" t="s">
        <v>1098</v>
      </c>
      <c r="C375" s="503" t="s">
        <v>86</v>
      </c>
      <c r="D375" s="514" t="s">
        <v>84</v>
      </c>
      <c r="E375" s="503">
        <v>2000</v>
      </c>
      <c r="F375" s="182">
        <f t="shared" si="5"/>
        <v>3.6016567621105713</v>
      </c>
      <c r="G375" s="181">
        <v>555.29999999999995</v>
      </c>
      <c r="H375" s="205" t="s">
        <v>18</v>
      </c>
      <c r="I375" s="503" t="s">
        <v>1037</v>
      </c>
      <c r="J375" s="181" t="s">
        <v>81</v>
      </c>
      <c r="K375" s="500" t="s">
        <v>1205</v>
      </c>
      <c r="L375" s="181" t="s">
        <v>83</v>
      </c>
    </row>
    <row r="376" spans="1:12" hidden="1">
      <c r="A376" s="530">
        <v>46072</v>
      </c>
      <c r="B376" s="503" t="s">
        <v>1099</v>
      </c>
      <c r="C376" s="503" t="s">
        <v>86</v>
      </c>
      <c r="D376" s="514" t="s">
        <v>84</v>
      </c>
      <c r="E376" s="503">
        <v>1000</v>
      </c>
      <c r="F376" s="182">
        <f t="shared" si="5"/>
        <v>1.8008283810552856</v>
      </c>
      <c r="G376" s="181">
        <v>555.29999999999995</v>
      </c>
      <c r="H376" s="205" t="s">
        <v>18</v>
      </c>
      <c r="I376" s="503" t="s">
        <v>1037</v>
      </c>
      <c r="J376" s="181" t="s">
        <v>81</v>
      </c>
      <c r="K376" s="500" t="s">
        <v>1205</v>
      </c>
      <c r="L376" s="181" t="s">
        <v>83</v>
      </c>
    </row>
    <row r="377" spans="1:12" hidden="1">
      <c r="A377" s="530">
        <v>46072</v>
      </c>
      <c r="B377" s="503" t="s">
        <v>1038</v>
      </c>
      <c r="C377" s="503" t="s">
        <v>851</v>
      </c>
      <c r="D377" s="514" t="s">
        <v>84</v>
      </c>
      <c r="E377" s="503">
        <v>5000</v>
      </c>
      <c r="F377" s="182">
        <f t="shared" si="5"/>
        <v>9.0041419052764287</v>
      </c>
      <c r="G377" s="181">
        <v>555.29999999999995</v>
      </c>
      <c r="H377" s="205" t="s">
        <v>18</v>
      </c>
      <c r="I377" s="503" t="s">
        <v>1037</v>
      </c>
      <c r="J377" s="181" t="s">
        <v>81</v>
      </c>
      <c r="K377" s="500" t="s">
        <v>1205</v>
      </c>
      <c r="L377" s="181" t="s">
        <v>83</v>
      </c>
    </row>
    <row r="378" spans="1:12" hidden="1">
      <c r="A378" s="530">
        <v>46072</v>
      </c>
      <c r="B378" s="503" t="s">
        <v>1100</v>
      </c>
      <c r="C378" s="503" t="s">
        <v>86</v>
      </c>
      <c r="D378" s="514" t="s">
        <v>84</v>
      </c>
      <c r="E378" s="503">
        <v>500</v>
      </c>
      <c r="F378" s="182">
        <f t="shared" si="5"/>
        <v>0.90041419052764282</v>
      </c>
      <c r="G378" s="181">
        <v>555.29999999999995</v>
      </c>
      <c r="H378" s="205" t="s">
        <v>18</v>
      </c>
      <c r="I378" s="503" t="s">
        <v>1037</v>
      </c>
      <c r="J378" s="181" t="s">
        <v>81</v>
      </c>
      <c r="K378" s="500" t="s">
        <v>1205</v>
      </c>
      <c r="L378" s="181" t="s">
        <v>83</v>
      </c>
    </row>
    <row r="379" spans="1:12" hidden="1">
      <c r="A379" s="530">
        <v>46072</v>
      </c>
      <c r="B379" s="503" t="s">
        <v>1101</v>
      </c>
      <c r="C379" s="503" t="s">
        <v>86</v>
      </c>
      <c r="D379" s="514" t="s">
        <v>84</v>
      </c>
      <c r="E379" s="503">
        <v>4000</v>
      </c>
      <c r="F379" s="182">
        <f t="shared" si="5"/>
        <v>7.2033135242211426</v>
      </c>
      <c r="G379" s="181">
        <v>555.29999999999995</v>
      </c>
      <c r="H379" s="205" t="s">
        <v>18</v>
      </c>
      <c r="I379" s="503" t="s">
        <v>1037</v>
      </c>
      <c r="J379" s="181" t="s">
        <v>81</v>
      </c>
      <c r="K379" s="500" t="s">
        <v>1205</v>
      </c>
      <c r="L379" s="181" t="s">
        <v>83</v>
      </c>
    </row>
    <row r="380" spans="1:12" hidden="1">
      <c r="A380" s="530">
        <v>46072</v>
      </c>
      <c r="B380" s="503" t="s">
        <v>1102</v>
      </c>
      <c r="C380" s="503" t="s">
        <v>86</v>
      </c>
      <c r="D380" s="514" t="s">
        <v>84</v>
      </c>
      <c r="E380" s="503">
        <v>4000</v>
      </c>
      <c r="F380" s="182">
        <f t="shared" si="5"/>
        <v>7.2033135242211426</v>
      </c>
      <c r="G380" s="181">
        <v>555.29999999999995</v>
      </c>
      <c r="H380" s="205" t="s">
        <v>18</v>
      </c>
      <c r="I380" s="503" t="s">
        <v>1037</v>
      </c>
      <c r="J380" s="181" t="s">
        <v>81</v>
      </c>
      <c r="K380" s="500" t="s">
        <v>1205</v>
      </c>
      <c r="L380" s="181" t="s">
        <v>83</v>
      </c>
    </row>
    <row r="381" spans="1:12" hidden="1">
      <c r="A381" s="530">
        <v>46072</v>
      </c>
      <c r="B381" s="503" t="s">
        <v>1103</v>
      </c>
      <c r="C381" s="503" t="s">
        <v>86</v>
      </c>
      <c r="D381" s="514" t="s">
        <v>84</v>
      </c>
      <c r="E381" s="503">
        <v>500</v>
      </c>
      <c r="F381" s="182">
        <f t="shared" si="5"/>
        <v>0.90041419052764282</v>
      </c>
      <c r="G381" s="181">
        <v>555.29999999999995</v>
      </c>
      <c r="H381" s="205" t="s">
        <v>18</v>
      </c>
      <c r="I381" s="503" t="s">
        <v>1037</v>
      </c>
      <c r="J381" s="181" t="s">
        <v>81</v>
      </c>
      <c r="K381" s="500" t="s">
        <v>1205</v>
      </c>
      <c r="L381" s="181" t="s">
        <v>83</v>
      </c>
    </row>
    <row r="382" spans="1:12" hidden="1">
      <c r="A382" s="530">
        <v>46072</v>
      </c>
      <c r="B382" s="503" t="s">
        <v>1104</v>
      </c>
      <c r="C382" s="503" t="s">
        <v>86</v>
      </c>
      <c r="D382" s="514" t="s">
        <v>84</v>
      </c>
      <c r="E382" s="503">
        <v>500</v>
      </c>
      <c r="F382" s="182">
        <f t="shared" si="5"/>
        <v>0.90041419052764282</v>
      </c>
      <c r="G382" s="181">
        <v>555.29999999999995</v>
      </c>
      <c r="H382" s="205" t="s">
        <v>18</v>
      </c>
      <c r="I382" s="503" t="s">
        <v>1037</v>
      </c>
      <c r="J382" s="181" t="s">
        <v>81</v>
      </c>
      <c r="K382" s="500" t="s">
        <v>1205</v>
      </c>
      <c r="L382" s="181" t="s">
        <v>83</v>
      </c>
    </row>
    <row r="383" spans="1:12" hidden="1">
      <c r="A383" s="530">
        <v>46072</v>
      </c>
      <c r="B383" s="503" t="s">
        <v>1105</v>
      </c>
      <c r="C383" s="503" t="s">
        <v>86</v>
      </c>
      <c r="D383" s="514" t="s">
        <v>84</v>
      </c>
      <c r="E383" s="503">
        <v>500</v>
      </c>
      <c r="F383" s="182">
        <f t="shared" si="5"/>
        <v>0.90041419052764282</v>
      </c>
      <c r="G383" s="181">
        <v>555.29999999999995</v>
      </c>
      <c r="H383" s="205" t="s">
        <v>18</v>
      </c>
      <c r="I383" s="503" t="s">
        <v>1037</v>
      </c>
      <c r="J383" s="181" t="s">
        <v>81</v>
      </c>
      <c r="K383" s="500" t="s">
        <v>1205</v>
      </c>
      <c r="L383" s="181" t="s">
        <v>83</v>
      </c>
    </row>
    <row r="384" spans="1:12" hidden="1">
      <c r="A384" s="530">
        <v>46072</v>
      </c>
      <c r="B384" s="503" t="s">
        <v>1043</v>
      </c>
      <c r="C384" s="503" t="s">
        <v>86</v>
      </c>
      <c r="D384" s="514" t="s">
        <v>84</v>
      </c>
      <c r="E384" s="503">
        <v>500</v>
      </c>
      <c r="F384" s="182">
        <f t="shared" si="5"/>
        <v>0.90041419052764282</v>
      </c>
      <c r="G384" s="181">
        <v>555.29999999999995</v>
      </c>
      <c r="H384" s="205" t="s">
        <v>18</v>
      </c>
      <c r="I384" s="503" t="s">
        <v>1037</v>
      </c>
      <c r="J384" s="181" t="s">
        <v>81</v>
      </c>
      <c r="K384" s="500" t="s">
        <v>1205</v>
      </c>
      <c r="L384" s="181" t="s">
        <v>83</v>
      </c>
    </row>
    <row r="385" spans="1:12" hidden="1">
      <c r="A385" s="525">
        <v>46072</v>
      </c>
      <c r="B385" s="526" t="s">
        <v>1106</v>
      </c>
      <c r="C385" s="503" t="s">
        <v>86</v>
      </c>
      <c r="D385" s="527" t="s">
        <v>84</v>
      </c>
      <c r="E385" s="526">
        <v>4000</v>
      </c>
      <c r="F385" s="182">
        <f t="shared" si="5"/>
        <v>7.2033135242211426</v>
      </c>
      <c r="G385" s="181">
        <v>555.29999999999995</v>
      </c>
      <c r="H385" s="309" t="s">
        <v>16</v>
      </c>
      <c r="I385" s="181" t="s">
        <v>1045</v>
      </c>
      <c r="J385" s="181" t="s">
        <v>81</v>
      </c>
      <c r="K385" s="500" t="s">
        <v>1205</v>
      </c>
      <c r="L385" s="181" t="s">
        <v>83</v>
      </c>
    </row>
    <row r="386" spans="1:12" hidden="1">
      <c r="A386" s="525">
        <v>46072</v>
      </c>
      <c r="B386" s="526" t="s">
        <v>1080</v>
      </c>
      <c r="C386" s="503" t="s">
        <v>851</v>
      </c>
      <c r="D386" s="527" t="s">
        <v>84</v>
      </c>
      <c r="E386" s="526">
        <v>5000</v>
      </c>
      <c r="F386" s="182">
        <f t="shared" ref="F386:F449" si="6">+E386/G386</f>
        <v>9.0041419052764287</v>
      </c>
      <c r="G386" s="181">
        <v>555.29999999999995</v>
      </c>
      <c r="H386" s="180" t="s">
        <v>16</v>
      </c>
      <c r="I386" s="181" t="s">
        <v>1045</v>
      </c>
      <c r="J386" s="181" t="s">
        <v>81</v>
      </c>
      <c r="K386" s="500" t="s">
        <v>1205</v>
      </c>
      <c r="L386" s="181" t="s">
        <v>83</v>
      </c>
    </row>
    <row r="387" spans="1:12" hidden="1">
      <c r="A387" s="525">
        <v>46072</v>
      </c>
      <c r="B387" s="526" t="s">
        <v>1107</v>
      </c>
      <c r="C387" s="526" t="s">
        <v>164</v>
      </c>
      <c r="D387" s="527" t="s">
        <v>84</v>
      </c>
      <c r="E387" s="526">
        <v>7000</v>
      </c>
      <c r="F387" s="182">
        <f t="shared" si="6"/>
        <v>12.605798667386999</v>
      </c>
      <c r="G387" s="181">
        <v>555.29999999999995</v>
      </c>
      <c r="H387" s="309" t="s">
        <v>16</v>
      </c>
      <c r="I387" s="181" t="s">
        <v>1045</v>
      </c>
      <c r="J387" s="181" t="s">
        <v>81</v>
      </c>
      <c r="K387" s="500" t="s">
        <v>1205</v>
      </c>
      <c r="L387" s="181" t="s">
        <v>83</v>
      </c>
    </row>
    <row r="388" spans="1:12" hidden="1">
      <c r="A388" s="525">
        <v>46072</v>
      </c>
      <c r="B388" s="526" t="s">
        <v>1108</v>
      </c>
      <c r="C388" s="503" t="s">
        <v>86</v>
      </c>
      <c r="D388" s="527" t="s">
        <v>84</v>
      </c>
      <c r="E388" s="526">
        <v>2000</v>
      </c>
      <c r="F388" s="182">
        <f t="shared" si="6"/>
        <v>3.6016567621105713</v>
      </c>
      <c r="G388" s="181">
        <v>555.29999999999995</v>
      </c>
      <c r="H388" s="180" t="s">
        <v>16</v>
      </c>
      <c r="I388" s="181" t="s">
        <v>1045</v>
      </c>
      <c r="J388" s="181" t="s">
        <v>81</v>
      </c>
      <c r="K388" s="500" t="s">
        <v>1205</v>
      </c>
      <c r="L388" s="181" t="s">
        <v>83</v>
      </c>
    </row>
    <row r="389" spans="1:12" hidden="1">
      <c r="A389" s="525">
        <v>46072</v>
      </c>
      <c r="B389" s="526" t="s">
        <v>1109</v>
      </c>
      <c r="C389" s="526" t="s">
        <v>128</v>
      </c>
      <c r="D389" s="527" t="s">
        <v>84</v>
      </c>
      <c r="E389" s="526">
        <v>5000</v>
      </c>
      <c r="F389" s="182">
        <f t="shared" si="6"/>
        <v>9.0041419052764287</v>
      </c>
      <c r="G389" s="181">
        <v>555.29999999999995</v>
      </c>
      <c r="H389" s="309" t="s">
        <v>16</v>
      </c>
      <c r="I389" s="181" t="s">
        <v>1045</v>
      </c>
      <c r="J389" s="181" t="s">
        <v>81</v>
      </c>
      <c r="K389" s="500" t="s">
        <v>1205</v>
      </c>
      <c r="L389" s="181" t="s">
        <v>83</v>
      </c>
    </row>
    <row r="390" spans="1:12" hidden="1">
      <c r="A390" s="525">
        <v>46072</v>
      </c>
      <c r="B390" s="526" t="s">
        <v>1110</v>
      </c>
      <c r="C390" s="503" t="s">
        <v>86</v>
      </c>
      <c r="D390" s="527" t="s">
        <v>84</v>
      </c>
      <c r="E390" s="526">
        <v>10000</v>
      </c>
      <c r="F390" s="182">
        <f t="shared" si="6"/>
        <v>18.008283810552857</v>
      </c>
      <c r="G390" s="181">
        <v>555.29999999999995</v>
      </c>
      <c r="H390" s="180" t="s">
        <v>16</v>
      </c>
      <c r="I390" s="181" t="s">
        <v>1045</v>
      </c>
      <c r="J390" s="181" t="s">
        <v>81</v>
      </c>
      <c r="K390" s="500" t="s">
        <v>1205</v>
      </c>
      <c r="L390" s="181" t="s">
        <v>83</v>
      </c>
    </row>
    <row r="391" spans="1:12" hidden="1">
      <c r="A391" s="528">
        <v>46073</v>
      </c>
      <c r="B391" s="503" t="s">
        <v>1111</v>
      </c>
      <c r="C391" s="503" t="s">
        <v>86</v>
      </c>
      <c r="D391" s="515" t="s">
        <v>84</v>
      </c>
      <c r="E391" s="529">
        <v>6000</v>
      </c>
      <c r="F391" s="182">
        <f t="shared" si="6"/>
        <v>10.804970286331713</v>
      </c>
      <c r="G391" s="181">
        <v>555.29999999999995</v>
      </c>
      <c r="H391" s="205" t="s">
        <v>11</v>
      </c>
      <c r="I391" s="503" t="s">
        <v>1057</v>
      </c>
      <c r="J391" s="181" t="s">
        <v>81</v>
      </c>
      <c r="K391" s="500" t="s">
        <v>1205</v>
      </c>
      <c r="L391" s="181" t="s">
        <v>83</v>
      </c>
    </row>
    <row r="392" spans="1:12" hidden="1">
      <c r="A392" s="528">
        <v>46073</v>
      </c>
      <c r="B392" s="503" t="s">
        <v>1112</v>
      </c>
      <c r="C392" s="503" t="s">
        <v>164</v>
      </c>
      <c r="D392" s="515" t="s">
        <v>84</v>
      </c>
      <c r="E392" s="529">
        <v>5000</v>
      </c>
      <c r="F392" s="182">
        <f t="shared" si="6"/>
        <v>9.0041419052764287</v>
      </c>
      <c r="G392" s="181">
        <v>555.29999999999995</v>
      </c>
      <c r="H392" s="205" t="s">
        <v>11</v>
      </c>
      <c r="I392" s="503" t="s">
        <v>1057</v>
      </c>
      <c r="J392" s="181" t="s">
        <v>81</v>
      </c>
      <c r="K392" s="500" t="s">
        <v>1205</v>
      </c>
      <c r="L392" s="181" t="s">
        <v>83</v>
      </c>
    </row>
    <row r="393" spans="1:12" hidden="1">
      <c r="A393" s="528">
        <v>46073</v>
      </c>
      <c r="B393" s="503" t="s">
        <v>1113</v>
      </c>
      <c r="C393" s="503" t="s">
        <v>86</v>
      </c>
      <c r="D393" s="515" t="s">
        <v>84</v>
      </c>
      <c r="E393" s="529">
        <v>6000</v>
      </c>
      <c r="F393" s="182">
        <f t="shared" si="6"/>
        <v>10.804970286331713</v>
      </c>
      <c r="G393" s="181">
        <v>555.29999999999995</v>
      </c>
      <c r="H393" s="205" t="s">
        <v>11</v>
      </c>
      <c r="I393" s="503" t="s">
        <v>1057</v>
      </c>
      <c r="J393" s="181" t="s">
        <v>81</v>
      </c>
      <c r="K393" s="500" t="s">
        <v>1205</v>
      </c>
      <c r="L393" s="181" t="s">
        <v>83</v>
      </c>
    </row>
    <row r="394" spans="1:12" hidden="1">
      <c r="A394" s="510">
        <v>46073</v>
      </c>
      <c r="B394" s="181" t="s">
        <v>1114</v>
      </c>
      <c r="C394" s="503" t="s">
        <v>86</v>
      </c>
      <c r="D394" s="180" t="s">
        <v>84</v>
      </c>
      <c r="E394" s="181">
        <v>500</v>
      </c>
      <c r="F394" s="182">
        <f t="shared" si="6"/>
        <v>0.90041419052764282</v>
      </c>
      <c r="G394" s="181">
        <v>555.29999999999995</v>
      </c>
      <c r="H394" s="180" t="s">
        <v>20</v>
      </c>
      <c r="I394" s="513" t="s">
        <v>1014</v>
      </c>
      <c r="J394" s="181" t="s">
        <v>81</v>
      </c>
      <c r="K394" s="500" t="s">
        <v>1205</v>
      </c>
      <c r="L394" s="181" t="s">
        <v>83</v>
      </c>
    </row>
    <row r="395" spans="1:12" hidden="1">
      <c r="A395" s="510">
        <v>46073</v>
      </c>
      <c r="B395" s="181" t="s">
        <v>1115</v>
      </c>
      <c r="C395" s="181" t="s">
        <v>128</v>
      </c>
      <c r="D395" s="180" t="s">
        <v>84</v>
      </c>
      <c r="E395" s="181">
        <v>6600</v>
      </c>
      <c r="F395" s="182">
        <f t="shared" si="6"/>
        <v>11.885467314964885</v>
      </c>
      <c r="G395" s="181">
        <v>555.29999999999995</v>
      </c>
      <c r="H395" s="180" t="s">
        <v>20</v>
      </c>
      <c r="I395" s="513" t="s">
        <v>1014</v>
      </c>
      <c r="J395" s="181" t="s">
        <v>81</v>
      </c>
      <c r="K395" s="500" t="s">
        <v>1205</v>
      </c>
      <c r="L395" s="181" t="s">
        <v>83</v>
      </c>
    </row>
    <row r="396" spans="1:12" hidden="1">
      <c r="A396" s="510">
        <v>46073</v>
      </c>
      <c r="B396" s="181" t="s">
        <v>1116</v>
      </c>
      <c r="C396" s="503" t="s">
        <v>86</v>
      </c>
      <c r="D396" s="180" t="s">
        <v>84</v>
      </c>
      <c r="E396" s="181">
        <v>8000</v>
      </c>
      <c r="F396" s="182">
        <f t="shared" si="6"/>
        <v>14.406627048442285</v>
      </c>
      <c r="G396" s="181">
        <v>555.29999999999995</v>
      </c>
      <c r="H396" s="180" t="s">
        <v>20</v>
      </c>
      <c r="I396" s="513" t="s">
        <v>1014</v>
      </c>
      <c r="J396" s="181" t="s">
        <v>81</v>
      </c>
      <c r="K396" s="500" t="s">
        <v>1205</v>
      </c>
      <c r="L396" s="181" t="s">
        <v>83</v>
      </c>
    </row>
    <row r="397" spans="1:12" hidden="1">
      <c r="A397" s="510">
        <v>46073</v>
      </c>
      <c r="B397" s="181" t="s">
        <v>1065</v>
      </c>
      <c r="C397" s="503" t="s">
        <v>851</v>
      </c>
      <c r="D397" s="180" t="s">
        <v>84</v>
      </c>
      <c r="E397" s="181">
        <v>5000</v>
      </c>
      <c r="F397" s="182">
        <f t="shared" si="6"/>
        <v>9.0041419052764287</v>
      </c>
      <c r="G397" s="181">
        <v>555.29999999999995</v>
      </c>
      <c r="H397" s="180" t="s">
        <v>20</v>
      </c>
      <c r="I397" s="513" t="s">
        <v>1014</v>
      </c>
      <c r="J397" s="181" t="s">
        <v>81</v>
      </c>
      <c r="K397" s="500" t="s">
        <v>1205</v>
      </c>
      <c r="L397" s="181" t="s">
        <v>83</v>
      </c>
    </row>
    <row r="398" spans="1:12" hidden="1">
      <c r="A398" s="530">
        <v>46073</v>
      </c>
      <c r="B398" s="503" t="s">
        <v>1038</v>
      </c>
      <c r="C398" s="503" t="s">
        <v>851</v>
      </c>
      <c r="D398" s="514" t="s">
        <v>84</v>
      </c>
      <c r="E398" s="503">
        <v>5000</v>
      </c>
      <c r="F398" s="182">
        <f t="shared" si="6"/>
        <v>9.0041419052764287</v>
      </c>
      <c r="G398" s="181">
        <v>555.29999999999995</v>
      </c>
      <c r="H398" s="205" t="s">
        <v>18</v>
      </c>
      <c r="I398" s="503" t="s">
        <v>1037</v>
      </c>
      <c r="J398" s="181" t="s">
        <v>81</v>
      </c>
      <c r="K398" s="500" t="s">
        <v>1205</v>
      </c>
      <c r="L398" s="181" t="s">
        <v>83</v>
      </c>
    </row>
    <row r="399" spans="1:12" hidden="1">
      <c r="A399" s="530">
        <v>46073</v>
      </c>
      <c r="B399" s="503" t="s">
        <v>1097</v>
      </c>
      <c r="C399" s="503" t="s">
        <v>86</v>
      </c>
      <c r="D399" s="514" t="s">
        <v>84</v>
      </c>
      <c r="E399" s="503">
        <v>500</v>
      </c>
      <c r="F399" s="182">
        <f t="shared" si="6"/>
        <v>0.90041419052764282</v>
      </c>
      <c r="G399" s="181">
        <v>555.29999999999995</v>
      </c>
      <c r="H399" s="205" t="s">
        <v>18</v>
      </c>
      <c r="I399" s="503" t="s">
        <v>1037</v>
      </c>
      <c r="J399" s="181" t="s">
        <v>81</v>
      </c>
      <c r="K399" s="500" t="s">
        <v>1205</v>
      </c>
      <c r="L399" s="181" t="s">
        <v>83</v>
      </c>
    </row>
    <row r="400" spans="1:12" hidden="1">
      <c r="A400" s="530">
        <v>46073</v>
      </c>
      <c r="B400" s="503" t="s">
        <v>1117</v>
      </c>
      <c r="C400" s="503" t="s">
        <v>86</v>
      </c>
      <c r="D400" s="514" t="s">
        <v>84</v>
      </c>
      <c r="E400" s="503">
        <v>1500</v>
      </c>
      <c r="F400" s="182">
        <f t="shared" si="6"/>
        <v>2.7012425715829282</v>
      </c>
      <c r="G400" s="181">
        <v>555.29999999999995</v>
      </c>
      <c r="H400" s="205" t="s">
        <v>18</v>
      </c>
      <c r="I400" s="503" t="s">
        <v>1037</v>
      </c>
      <c r="J400" s="181" t="s">
        <v>81</v>
      </c>
      <c r="K400" s="500" t="s">
        <v>1205</v>
      </c>
      <c r="L400" s="181" t="s">
        <v>83</v>
      </c>
    </row>
    <row r="401" spans="1:12" hidden="1">
      <c r="A401" s="530">
        <v>46073</v>
      </c>
      <c r="B401" s="503" t="s">
        <v>1118</v>
      </c>
      <c r="C401" s="503" t="s">
        <v>86</v>
      </c>
      <c r="D401" s="514" t="s">
        <v>84</v>
      </c>
      <c r="E401" s="503">
        <v>6000</v>
      </c>
      <c r="F401" s="182">
        <f t="shared" si="6"/>
        <v>10.804970286331713</v>
      </c>
      <c r="G401" s="181">
        <v>555.29999999999995</v>
      </c>
      <c r="H401" s="205" t="s">
        <v>18</v>
      </c>
      <c r="I401" s="503" t="s">
        <v>1037</v>
      </c>
      <c r="J401" s="181" t="s">
        <v>81</v>
      </c>
      <c r="K401" s="500" t="s">
        <v>1205</v>
      </c>
      <c r="L401" s="181" t="s">
        <v>83</v>
      </c>
    </row>
    <row r="402" spans="1:12" hidden="1">
      <c r="A402" s="530">
        <v>46073</v>
      </c>
      <c r="B402" s="503" t="s">
        <v>1119</v>
      </c>
      <c r="C402" s="503" t="s">
        <v>164</v>
      </c>
      <c r="D402" s="514" t="s">
        <v>84</v>
      </c>
      <c r="E402" s="503">
        <v>7000</v>
      </c>
      <c r="F402" s="182">
        <f t="shared" si="6"/>
        <v>12.605798667386999</v>
      </c>
      <c r="G402" s="181">
        <v>555.29999999999995</v>
      </c>
      <c r="H402" s="205" t="s">
        <v>18</v>
      </c>
      <c r="I402" s="503" t="s">
        <v>1037</v>
      </c>
      <c r="J402" s="181" t="s">
        <v>81</v>
      </c>
      <c r="K402" s="500" t="s">
        <v>1205</v>
      </c>
      <c r="L402" s="181" t="s">
        <v>83</v>
      </c>
    </row>
    <row r="403" spans="1:12" hidden="1">
      <c r="A403" s="510">
        <v>46076</v>
      </c>
      <c r="B403" s="181" t="s">
        <v>1120</v>
      </c>
      <c r="C403" s="503" t="s">
        <v>86</v>
      </c>
      <c r="D403" s="180" t="s">
        <v>10</v>
      </c>
      <c r="E403" s="181">
        <v>4000</v>
      </c>
      <c r="F403" s="182">
        <f t="shared" si="6"/>
        <v>7.2033135242211426</v>
      </c>
      <c r="G403" s="181">
        <v>555.29999999999995</v>
      </c>
      <c r="H403" s="498" t="s">
        <v>9</v>
      </c>
      <c r="I403" s="181" t="s">
        <v>1121</v>
      </c>
      <c r="J403" s="181" t="s">
        <v>81</v>
      </c>
      <c r="K403" s="500" t="s">
        <v>786</v>
      </c>
      <c r="L403" s="181" t="s">
        <v>83</v>
      </c>
    </row>
    <row r="404" spans="1:12" hidden="1">
      <c r="A404" s="530">
        <v>46076</v>
      </c>
      <c r="B404" s="503" t="s">
        <v>1122</v>
      </c>
      <c r="C404" s="503" t="s">
        <v>86</v>
      </c>
      <c r="D404" s="515" t="s">
        <v>84</v>
      </c>
      <c r="E404" s="529">
        <v>3000</v>
      </c>
      <c r="F404" s="182">
        <f t="shared" si="6"/>
        <v>5.4024851431658565</v>
      </c>
      <c r="G404" s="181">
        <v>555.29999999999995</v>
      </c>
      <c r="H404" s="205" t="s">
        <v>11</v>
      </c>
      <c r="I404" s="503" t="s">
        <v>1123</v>
      </c>
      <c r="J404" s="181" t="s">
        <v>81</v>
      </c>
      <c r="K404" s="500" t="s">
        <v>1205</v>
      </c>
      <c r="L404" s="181" t="s">
        <v>83</v>
      </c>
    </row>
    <row r="405" spans="1:12" hidden="1">
      <c r="A405" s="528">
        <v>46076</v>
      </c>
      <c r="B405" s="503" t="s">
        <v>1124</v>
      </c>
      <c r="C405" s="503" t="s">
        <v>86</v>
      </c>
      <c r="D405" s="515" t="s">
        <v>84</v>
      </c>
      <c r="E405" s="529">
        <v>3000</v>
      </c>
      <c r="F405" s="182">
        <f t="shared" si="6"/>
        <v>5.4024851431658565</v>
      </c>
      <c r="G405" s="181">
        <v>555.29999999999995</v>
      </c>
      <c r="H405" s="205" t="s">
        <v>11</v>
      </c>
      <c r="I405" s="503" t="s">
        <v>1123</v>
      </c>
      <c r="J405" s="181" t="s">
        <v>81</v>
      </c>
      <c r="K405" s="500" t="s">
        <v>1205</v>
      </c>
      <c r="L405" s="181" t="s">
        <v>83</v>
      </c>
    </row>
    <row r="406" spans="1:12" hidden="1">
      <c r="A406" s="510">
        <v>46076</v>
      </c>
      <c r="B406" s="181" t="s">
        <v>1090</v>
      </c>
      <c r="C406" s="503" t="s">
        <v>86</v>
      </c>
      <c r="D406" s="180" t="s">
        <v>23</v>
      </c>
      <c r="E406" s="181">
        <v>1000</v>
      </c>
      <c r="F406" s="182">
        <f t="shared" si="6"/>
        <v>1.8008283810552856</v>
      </c>
      <c r="G406" s="181">
        <v>555.29999999999995</v>
      </c>
      <c r="H406" s="180" t="s">
        <v>22</v>
      </c>
      <c r="I406" s="181" t="s">
        <v>1125</v>
      </c>
      <c r="J406" s="181" t="s">
        <v>81</v>
      </c>
      <c r="K406" s="500" t="s">
        <v>786</v>
      </c>
      <c r="L406" s="181" t="s">
        <v>83</v>
      </c>
    </row>
    <row r="407" spans="1:12" hidden="1">
      <c r="A407" s="510">
        <v>46076</v>
      </c>
      <c r="B407" s="181" t="s">
        <v>1126</v>
      </c>
      <c r="C407" s="503" t="s">
        <v>86</v>
      </c>
      <c r="D407" s="180" t="s">
        <v>23</v>
      </c>
      <c r="E407" s="181">
        <v>6000</v>
      </c>
      <c r="F407" s="182">
        <f t="shared" si="6"/>
        <v>10.804970286331713</v>
      </c>
      <c r="G407" s="181">
        <v>555.29999999999995</v>
      </c>
      <c r="H407" s="180" t="s">
        <v>22</v>
      </c>
      <c r="I407" s="181" t="s">
        <v>1125</v>
      </c>
      <c r="J407" s="181" t="s">
        <v>81</v>
      </c>
      <c r="K407" s="500" t="s">
        <v>786</v>
      </c>
      <c r="L407" s="181" t="s">
        <v>83</v>
      </c>
    </row>
    <row r="408" spans="1:12" hidden="1">
      <c r="A408" s="510">
        <v>46076</v>
      </c>
      <c r="B408" s="181" t="s">
        <v>1127</v>
      </c>
      <c r="C408" s="503" t="s">
        <v>86</v>
      </c>
      <c r="D408" s="180" t="s">
        <v>84</v>
      </c>
      <c r="E408" s="179">
        <v>5000</v>
      </c>
      <c r="F408" s="182">
        <f t="shared" si="6"/>
        <v>9.0041419052764287</v>
      </c>
      <c r="G408" s="181">
        <v>555.29999999999995</v>
      </c>
      <c r="H408" s="180" t="s">
        <v>25</v>
      </c>
      <c r="I408" s="181" t="s">
        <v>1128</v>
      </c>
      <c r="J408" s="181" t="s">
        <v>81</v>
      </c>
      <c r="K408" s="500" t="s">
        <v>1205</v>
      </c>
      <c r="L408" s="181" t="s">
        <v>83</v>
      </c>
    </row>
    <row r="409" spans="1:12" hidden="1">
      <c r="A409" s="510">
        <v>46076</v>
      </c>
      <c r="B409" s="181" t="s">
        <v>1129</v>
      </c>
      <c r="C409" s="503" t="s">
        <v>86</v>
      </c>
      <c r="D409" s="180" t="s">
        <v>84</v>
      </c>
      <c r="E409" s="179">
        <v>9000</v>
      </c>
      <c r="F409" s="182">
        <f t="shared" si="6"/>
        <v>16.207455429497571</v>
      </c>
      <c r="G409" s="181">
        <v>555.29999999999995</v>
      </c>
      <c r="H409" s="180" t="s">
        <v>25</v>
      </c>
      <c r="I409" s="181" t="s">
        <v>1128</v>
      </c>
      <c r="J409" s="181" t="s">
        <v>81</v>
      </c>
      <c r="K409" s="500" t="s">
        <v>1205</v>
      </c>
      <c r="L409" s="181" t="s">
        <v>83</v>
      </c>
    </row>
    <row r="410" spans="1:12" hidden="1">
      <c r="A410" s="510">
        <v>46076</v>
      </c>
      <c r="B410" s="181" t="s">
        <v>94</v>
      </c>
      <c r="C410" s="503" t="s">
        <v>86</v>
      </c>
      <c r="D410" s="180" t="s">
        <v>84</v>
      </c>
      <c r="E410" s="179">
        <v>5000</v>
      </c>
      <c r="F410" s="182">
        <f t="shared" si="6"/>
        <v>9.0041419052764287</v>
      </c>
      <c r="G410" s="181">
        <v>555.29999999999995</v>
      </c>
      <c r="H410" s="180" t="s">
        <v>25</v>
      </c>
      <c r="I410" s="181" t="s">
        <v>1128</v>
      </c>
      <c r="J410" s="181" t="s">
        <v>81</v>
      </c>
      <c r="K410" s="500" t="s">
        <v>1205</v>
      </c>
      <c r="L410" s="181" t="s">
        <v>83</v>
      </c>
    </row>
    <row r="411" spans="1:12" hidden="1">
      <c r="A411" s="510">
        <v>46077</v>
      </c>
      <c r="B411" s="181" t="s">
        <v>1130</v>
      </c>
      <c r="C411" s="503" t="s">
        <v>86</v>
      </c>
      <c r="D411" s="511" t="s">
        <v>10</v>
      </c>
      <c r="E411" s="181">
        <v>2000</v>
      </c>
      <c r="F411" s="182">
        <f t="shared" si="6"/>
        <v>3.6016567621105713</v>
      </c>
      <c r="G411" s="181">
        <v>555.29999999999995</v>
      </c>
      <c r="H411" s="498" t="s">
        <v>9</v>
      </c>
      <c r="I411" s="499" t="s">
        <v>1131</v>
      </c>
      <c r="J411" s="181" t="s">
        <v>81</v>
      </c>
      <c r="K411" s="500" t="s">
        <v>786</v>
      </c>
      <c r="L411" s="181" t="s">
        <v>83</v>
      </c>
    </row>
    <row r="412" spans="1:12" hidden="1">
      <c r="A412" s="510">
        <v>46077</v>
      </c>
      <c r="B412" s="181" t="s">
        <v>1132</v>
      </c>
      <c r="C412" s="503" t="s">
        <v>86</v>
      </c>
      <c r="D412" s="511" t="s">
        <v>10</v>
      </c>
      <c r="E412" s="181">
        <v>2000</v>
      </c>
      <c r="F412" s="182">
        <f t="shared" si="6"/>
        <v>3.6016567621105713</v>
      </c>
      <c r="G412" s="181">
        <v>555.29999999999995</v>
      </c>
      <c r="H412" s="498" t="s">
        <v>9</v>
      </c>
      <c r="I412" s="499" t="s">
        <v>1131</v>
      </c>
      <c r="J412" s="181" t="s">
        <v>81</v>
      </c>
      <c r="K412" s="500" t="s">
        <v>786</v>
      </c>
      <c r="L412" s="181" t="s">
        <v>83</v>
      </c>
    </row>
    <row r="413" spans="1:12" hidden="1">
      <c r="A413" s="517">
        <v>46077</v>
      </c>
      <c r="B413" s="181" t="s">
        <v>1133</v>
      </c>
      <c r="C413" s="503" t="s">
        <v>86</v>
      </c>
      <c r="D413" s="511" t="s">
        <v>14</v>
      </c>
      <c r="E413" s="181">
        <v>4000</v>
      </c>
      <c r="F413" s="182">
        <f t="shared" si="6"/>
        <v>7.2033135242211426</v>
      </c>
      <c r="G413" s="181">
        <v>555.29999999999995</v>
      </c>
      <c r="H413" s="180" t="s">
        <v>13</v>
      </c>
      <c r="I413" s="181" t="s">
        <v>1134</v>
      </c>
      <c r="J413" s="181" t="s">
        <v>81</v>
      </c>
      <c r="K413" s="500" t="s">
        <v>786</v>
      </c>
      <c r="L413" s="181" t="s">
        <v>83</v>
      </c>
    </row>
    <row r="414" spans="1:12" hidden="1">
      <c r="A414" s="528">
        <v>46077</v>
      </c>
      <c r="B414" s="503" t="s">
        <v>1056</v>
      </c>
      <c r="C414" s="503" t="s">
        <v>86</v>
      </c>
      <c r="D414" s="515" t="s">
        <v>84</v>
      </c>
      <c r="E414" s="529">
        <v>3500</v>
      </c>
      <c r="F414" s="182">
        <f t="shared" si="6"/>
        <v>6.3028993336934995</v>
      </c>
      <c r="G414" s="181">
        <v>555.29999999999995</v>
      </c>
      <c r="H414" s="205" t="s">
        <v>11</v>
      </c>
      <c r="I414" s="503" t="s">
        <v>1135</v>
      </c>
      <c r="J414" s="181" t="s">
        <v>81</v>
      </c>
      <c r="K414" s="500" t="s">
        <v>1205</v>
      </c>
      <c r="L414" s="181" t="s">
        <v>83</v>
      </c>
    </row>
    <row r="415" spans="1:12" hidden="1">
      <c r="A415" s="530">
        <v>46077</v>
      </c>
      <c r="B415" s="503" t="s">
        <v>1058</v>
      </c>
      <c r="C415" s="503" t="s">
        <v>86</v>
      </c>
      <c r="D415" s="515" t="s">
        <v>84</v>
      </c>
      <c r="E415" s="529">
        <v>3500</v>
      </c>
      <c r="F415" s="182">
        <f t="shared" si="6"/>
        <v>6.3028993336934995</v>
      </c>
      <c r="G415" s="181">
        <v>555.29999999999995</v>
      </c>
      <c r="H415" s="205" t="s">
        <v>11</v>
      </c>
      <c r="I415" s="503" t="s">
        <v>1135</v>
      </c>
      <c r="J415" s="181" t="s">
        <v>81</v>
      </c>
      <c r="K415" s="500" t="s">
        <v>1205</v>
      </c>
      <c r="L415" s="181" t="s">
        <v>83</v>
      </c>
    </row>
    <row r="416" spans="1:12" hidden="1">
      <c r="A416" s="510">
        <v>46077</v>
      </c>
      <c r="B416" s="181" t="s">
        <v>1136</v>
      </c>
      <c r="C416" s="503" t="s">
        <v>86</v>
      </c>
      <c r="D416" s="180" t="s">
        <v>23</v>
      </c>
      <c r="E416" s="181">
        <v>3500</v>
      </c>
      <c r="F416" s="182">
        <f t="shared" si="6"/>
        <v>6.3028993336934995</v>
      </c>
      <c r="G416" s="181">
        <v>555.29999999999995</v>
      </c>
      <c r="H416" s="180" t="s">
        <v>22</v>
      </c>
      <c r="I416" s="181" t="s">
        <v>1137</v>
      </c>
      <c r="J416" s="181" t="s">
        <v>81</v>
      </c>
      <c r="K416" s="500" t="s">
        <v>786</v>
      </c>
      <c r="L416" s="181" t="s">
        <v>83</v>
      </c>
    </row>
    <row r="417" spans="1:12" hidden="1">
      <c r="A417" s="510">
        <v>46077</v>
      </c>
      <c r="B417" s="181" t="s">
        <v>1138</v>
      </c>
      <c r="C417" s="503" t="s">
        <v>86</v>
      </c>
      <c r="D417" s="180" t="s">
        <v>23</v>
      </c>
      <c r="E417" s="181">
        <v>3500</v>
      </c>
      <c r="F417" s="182">
        <f t="shared" si="6"/>
        <v>6.3028993336934995</v>
      </c>
      <c r="G417" s="181">
        <v>555.29999999999995</v>
      </c>
      <c r="H417" s="180" t="s">
        <v>22</v>
      </c>
      <c r="I417" s="181" t="s">
        <v>1137</v>
      </c>
      <c r="J417" s="181" t="s">
        <v>81</v>
      </c>
      <c r="K417" s="500" t="s">
        <v>786</v>
      </c>
      <c r="L417" s="181" t="s">
        <v>83</v>
      </c>
    </row>
    <row r="418" spans="1:12" hidden="1">
      <c r="A418" s="517">
        <v>46077</v>
      </c>
      <c r="B418" s="181" t="s">
        <v>155</v>
      </c>
      <c r="C418" s="503" t="s">
        <v>86</v>
      </c>
      <c r="D418" s="511" t="s">
        <v>14</v>
      </c>
      <c r="E418" s="181">
        <v>4000</v>
      </c>
      <c r="F418" s="182">
        <f t="shared" si="6"/>
        <v>7.2033135242211426</v>
      </c>
      <c r="G418" s="181">
        <v>555.29999999999995</v>
      </c>
      <c r="H418" s="180" t="s">
        <v>13</v>
      </c>
      <c r="I418" s="181" t="s">
        <v>1134</v>
      </c>
      <c r="J418" s="181" t="s">
        <v>81</v>
      </c>
      <c r="K418" s="500" t="s">
        <v>786</v>
      </c>
      <c r="L418" s="181" t="s">
        <v>83</v>
      </c>
    </row>
    <row r="419" spans="1:12" hidden="1">
      <c r="A419" s="510">
        <v>46077</v>
      </c>
      <c r="B419" s="181" t="s">
        <v>1139</v>
      </c>
      <c r="C419" s="503" t="s">
        <v>86</v>
      </c>
      <c r="D419" s="180" t="s">
        <v>84</v>
      </c>
      <c r="E419" s="181">
        <v>4000</v>
      </c>
      <c r="F419" s="182">
        <f t="shared" si="6"/>
        <v>7.2033135242211426</v>
      </c>
      <c r="G419" s="181">
        <v>555.29999999999995</v>
      </c>
      <c r="H419" s="180" t="s">
        <v>25</v>
      </c>
      <c r="I419" s="181" t="s">
        <v>1140</v>
      </c>
      <c r="J419" s="181" t="s">
        <v>81</v>
      </c>
      <c r="K419" s="500" t="s">
        <v>1205</v>
      </c>
      <c r="L419" s="181" t="s">
        <v>83</v>
      </c>
    </row>
    <row r="420" spans="1:12" hidden="1">
      <c r="A420" s="510">
        <v>46077</v>
      </c>
      <c r="B420" s="181" t="s">
        <v>1141</v>
      </c>
      <c r="C420" s="503" t="s">
        <v>86</v>
      </c>
      <c r="D420" s="180" t="s">
        <v>84</v>
      </c>
      <c r="E420" s="181">
        <v>4000</v>
      </c>
      <c r="F420" s="182">
        <f t="shared" si="6"/>
        <v>7.2033135242211426</v>
      </c>
      <c r="G420" s="181">
        <v>555.29999999999995</v>
      </c>
      <c r="H420" s="180" t="s">
        <v>25</v>
      </c>
      <c r="I420" s="181" t="s">
        <v>1140</v>
      </c>
      <c r="J420" s="181" t="s">
        <v>81</v>
      </c>
      <c r="K420" s="500" t="s">
        <v>1205</v>
      </c>
      <c r="L420" s="181" t="s">
        <v>83</v>
      </c>
    </row>
    <row r="421" spans="1:12" hidden="1">
      <c r="A421" s="510">
        <v>46078</v>
      </c>
      <c r="B421" s="181" t="s">
        <v>405</v>
      </c>
      <c r="C421" s="503" t="s">
        <v>86</v>
      </c>
      <c r="D421" s="511" t="s">
        <v>10</v>
      </c>
      <c r="E421" s="181">
        <v>3000</v>
      </c>
      <c r="F421" s="182">
        <f t="shared" si="6"/>
        <v>5.4024851431658565</v>
      </c>
      <c r="G421" s="181">
        <v>555.29999999999995</v>
      </c>
      <c r="H421" s="498" t="s">
        <v>9</v>
      </c>
      <c r="I421" s="181" t="s">
        <v>1142</v>
      </c>
      <c r="J421" s="181" t="s">
        <v>81</v>
      </c>
      <c r="K421" s="500" t="s">
        <v>786</v>
      </c>
      <c r="L421" s="181" t="s">
        <v>83</v>
      </c>
    </row>
    <row r="422" spans="1:12" hidden="1">
      <c r="A422" s="510">
        <v>46078</v>
      </c>
      <c r="B422" s="181" t="s">
        <v>1143</v>
      </c>
      <c r="C422" s="503" t="s">
        <v>86</v>
      </c>
      <c r="D422" s="511" t="s">
        <v>10</v>
      </c>
      <c r="E422" s="179">
        <v>5000</v>
      </c>
      <c r="F422" s="182">
        <f t="shared" si="6"/>
        <v>9.0041419052764287</v>
      </c>
      <c r="G422" s="181">
        <v>555.29999999999995</v>
      </c>
      <c r="H422" s="498" t="s">
        <v>9</v>
      </c>
      <c r="I422" s="181" t="s">
        <v>1142</v>
      </c>
      <c r="J422" s="181" t="s">
        <v>81</v>
      </c>
      <c r="K422" s="500" t="s">
        <v>786</v>
      </c>
      <c r="L422" s="181" t="s">
        <v>83</v>
      </c>
    </row>
    <row r="423" spans="1:12" hidden="1">
      <c r="A423" s="510">
        <v>46078</v>
      </c>
      <c r="B423" s="181" t="s">
        <v>1144</v>
      </c>
      <c r="C423" s="503" t="s">
        <v>86</v>
      </c>
      <c r="D423" s="511" t="s">
        <v>10</v>
      </c>
      <c r="E423" s="181">
        <v>5000</v>
      </c>
      <c r="F423" s="182">
        <f t="shared" si="6"/>
        <v>9.0041419052764287</v>
      </c>
      <c r="G423" s="181">
        <v>555.29999999999995</v>
      </c>
      <c r="H423" s="498" t="s">
        <v>9</v>
      </c>
      <c r="I423" s="181" t="s">
        <v>1142</v>
      </c>
      <c r="J423" s="181" t="s">
        <v>81</v>
      </c>
      <c r="K423" s="500" t="s">
        <v>786</v>
      </c>
      <c r="L423" s="181" t="s">
        <v>83</v>
      </c>
    </row>
    <row r="424" spans="1:12" hidden="1">
      <c r="A424" s="510">
        <v>46078</v>
      </c>
      <c r="B424" s="181" t="s">
        <v>1130</v>
      </c>
      <c r="C424" s="503" t="s">
        <v>86</v>
      </c>
      <c r="D424" s="511" t="s">
        <v>10</v>
      </c>
      <c r="E424" s="181">
        <v>2000</v>
      </c>
      <c r="F424" s="182">
        <f t="shared" si="6"/>
        <v>3.6016567621105713</v>
      </c>
      <c r="G424" s="181">
        <v>555.29999999999995</v>
      </c>
      <c r="H424" s="498" t="s">
        <v>9</v>
      </c>
      <c r="I424" s="499" t="s">
        <v>1131</v>
      </c>
      <c r="J424" s="181" t="s">
        <v>81</v>
      </c>
      <c r="K424" s="500" t="s">
        <v>786</v>
      </c>
      <c r="L424" s="181" t="s">
        <v>83</v>
      </c>
    </row>
    <row r="425" spans="1:12" hidden="1">
      <c r="A425" s="510">
        <v>46078</v>
      </c>
      <c r="B425" s="181" t="s">
        <v>1145</v>
      </c>
      <c r="C425" s="503" t="s">
        <v>86</v>
      </c>
      <c r="D425" s="511" t="s">
        <v>10</v>
      </c>
      <c r="E425" s="181">
        <v>2000</v>
      </c>
      <c r="F425" s="182">
        <f t="shared" si="6"/>
        <v>3.6016567621105713</v>
      </c>
      <c r="G425" s="181">
        <v>555.29999999999995</v>
      </c>
      <c r="H425" s="498" t="s">
        <v>9</v>
      </c>
      <c r="I425" s="499" t="s">
        <v>1131</v>
      </c>
      <c r="J425" s="181" t="s">
        <v>81</v>
      </c>
      <c r="K425" s="500" t="s">
        <v>786</v>
      </c>
      <c r="L425" s="181" t="s">
        <v>83</v>
      </c>
    </row>
    <row r="426" spans="1:12" hidden="1">
      <c r="A426" s="528">
        <v>46078</v>
      </c>
      <c r="B426" s="503" t="s">
        <v>1056</v>
      </c>
      <c r="C426" s="503" t="s">
        <v>86</v>
      </c>
      <c r="D426" s="515" t="s">
        <v>84</v>
      </c>
      <c r="E426" s="529">
        <v>3500</v>
      </c>
      <c r="F426" s="182">
        <f t="shared" si="6"/>
        <v>6.3028993336934995</v>
      </c>
      <c r="G426" s="181">
        <v>555.29999999999995</v>
      </c>
      <c r="H426" s="205" t="s">
        <v>11</v>
      </c>
      <c r="I426" s="503" t="s">
        <v>1135</v>
      </c>
      <c r="J426" s="181" t="s">
        <v>81</v>
      </c>
      <c r="K426" s="500" t="s">
        <v>1205</v>
      </c>
      <c r="L426" s="181" t="s">
        <v>83</v>
      </c>
    </row>
    <row r="427" spans="1:12" hidden="1">
      <c r="A427" s="530">
        <v>46078</v>
      </c>
      <c r="B427" s="503" t="s">
        <v>1058</v>
      </c>
      <c r="C427" s="503" t="s">
        <v>86</v>
      </c>
      <c r="D427" s="515" t="s">
        <v>84</v>
      </c>
      <c r="E427" s="529">
        <v>3500</v>
      </c>
      <c r="F427" s="182">
        <f t="shared" si="6"/>
        <v>6.3028993336934995</v>
      </c>
      <c r="G427" s="181">
        <v>555.29999999999995</v>
      </c>
      <c r="H427" s="205" t="s">
        <v>11</v>
      </c>
      <c r="I427" s="503" t="s">
        <v>1135</v>
      </c>
      <c r="J427" s="181" t="s">
        <v>81</v>
      </c>
      <c r="K427" s="500" t="s">
        <v>1205</v>
      </c>
      <c r="L427" s="181" t="s">
        <v>83</v>
      </c>
    </row>
    <row r="428" spans="1:12" hidden="1">
      <c r="A428" s="510">
        <v>46078</v>
      </c>
      <c r="B428" s="181" t="s">
        <v>1146</v>
      </c>
      <c r="C428" s="503" t="s">
        <v>86</v>
      </c>
      <c r="D428" s="180" t="s">
        <v>23</v>
      </c>
      <c r="E428" s="181">
        <v>3500</v>
      </c>
      <c r="F428" s="182">
        <f t="shared" si="6"/>
        <v>6.3028993336934995</v>
      </c>
      <c r="G428" s="181">
        <v>555.29999999999995</v>
      </c>
      <c r="H428" s="180" t="s">
        <v>22</v>
      </c>
      <c r="I428" s="181" t="s">
        <v>1137</v>
      </c>
      <c r="J428" s="181" t="s">
        <v>81</v>
      </c>
      <c r="K428" s="500" t="s">
        <v>786</v>
      </c>
      <c r="L428" s="181" t="s">
        <v>83</v>
      </c>
    </row>
    <row r="429" spans="1:12" hidden="1">
      <c r="A429" s="510">
        <v>46078</v>
      </c>
      <c r="B429" s="181" t="s">
        <v>1138</v>
      </c>
      <c r="C429" s="503" t="s">
        <v>86</v>
      </c>
      <c r="D429" s="180" t="s">
        <v>23</v>
      </c>
      <c r="E429" s="181">
        <v>3500</v>
      </c>
      <c r="F429" s="182">
        <f t="shared" si="6"/>
        <v>6.3028993336934995</v>
      </c>
      <c r="G429" s="181">
        <v>555.29999999999995</v>
      </c>
      <c r="H429" s="180" t="s">
        <v>22</v>
      </c>
      <c r="I429" s="181" t="s">
        <v>1137</v>
      </c>
      <c r="J429" s="181" t="s">
        <v>81</v>
      </c>
      <c r="K429" s="500" t="s">
        <v>786</v>
      </c>
      <c r="L429" s="181" t="s">
        <v>83</v>
      </c>
    </row>
    <row r="430" spans="1:12" hidden="1">
      <c r="A430" s="510">
        <v>46078</v>
      </c>
      <c r="B430" s="505" t="s">
        <v>845</v>
      </c>
      <c r="C430" s="181" t="s">
        <v>125</v>
      </c>
      <c r="D430" s="511" t="s">
        <v>10</v>
      </c>
      <c r="E430" s="181">
        <v>10000</v>
      </c>
      <c r="F430" s="182">
        <f t="shared" si="6"/>
        <v>18.008283810552857</v>
      </c>
      <c r="G430" s="181">
        <v>555.29999999999995</v>
      </c>
      <c r="H430" s="180" t="s">
        <v>27</v>
      </c>
      <c r="I430" s="181" t="s">
        <v>1147</v>
      </c>
      <c r="J430" s="181" t="s">
        <v>81</v>
      </c>
      <c r="K430" s="500" t="s">
        <v>786</v>
      </c>
      <c r="L430" s="181" t="s">
        <v>83</v>
      </c>
    </row>
    <row r="431" spans="1:12" hidden="1">
      <c r="A431" s="530">
        <v>46078</v>
      </c>
      <c r="B431" s="503" t="s">
        <v>1148</v>
      </c>
      <c r="C431" s="503" t="s">
        <v>381</v>
      </c>
      <c r="D431" s="205" t="s">
        <v>10</v>
      </c>
      <c r="E431" s="503">
        <v>8000</v>
      </c>
      <c r="F431" s="182">
        <f t="shared" si="6"/>
        <v>14.406627048442285</v>
      </c>
      <c r="G431" s="181">
        <v>555.29999999999995</v>
      </c>
      <c r="H431" s="205" t="s">
        <v>18</v>
      </c>
      <c r="I431" s="503" t="s">
        <v>1149</v>
      </c>
      <c r="J431" s="181" t="s">
        <v>81</v>
      </c>
      <c r="K431" s="500" t="s">
        <v>786</v>
      </c>
      <c r="L431" s="181" t="s">
        <v>83</v>
      </c>
    </row>
    <row r="432" spans="1:12" hidden="1">
      <c r="A432" s="530">
        <v>46078</v>
      </c>
      <c r="B432" s="503" t="s">
        <v>1150</v>
      </c>
      <c r="C432" s="503" t="s">
        <v>381</v>
      </c>
      <c r="D432" s="205" t="s">
        <v>10</v>
      </c>
      <c r="E432" s="503">
        <v>17000</v>
      </c>
      <c r="F432" s="182">
        <f t="shared" si="6"/>
        <v>30.614082477939856</v>
      </c>
      <c r="G432" s="181">
        <v>555.29999999999995</v>
      </c>
      <c r="H432" s="205" t="s">
        <v>18</v>
      </c>
      <c r="I432" s="503" t="s">
        <v>1151</v>
      </c>
      <c r="J432" s="181" t="s">
        <v>81</v>
      </c>
      <c r="K432" s="500" t="s">
        <v>786</v>
      </c>
      <c r="L432" s="181" t="s">
        <v>83</v>
      </c>
    </row>
    <row r="433" spans="1:12" hidden="1">
      <c r="A433" s="530">
        <v>46078</v>
      </c>
      <c r="B433" s="503" t="s">
        <v>1152</v>
      </c>
      <c r="C433" s="503" t="s">
        <v>86</v>
      </c>
      <c r="D433" s="514" t="s">
        <v>84</v>
      </c>
      <c r="E433" s="503">
        <v>4000</v>
      </c>
      <c r="F433" s="182">
        <f t="shared" si="6"/>
        <v>7.2033135242211426</v>
      </c>
      <c r="G433" s="181">
        <v>555.29999999999995</v>
      </c>
      <c r="H433" s="205" t="s">
        <v>18</v>
      </c>
      <c r="I433" s="503" t="s">
        <v>1153</v>
      </c>
      <c r="J433" s="181" t="s">
        <v>81</v>
      </c>
      <c r="K433" s="500" t="s">
        <v>1205</v>
      </c>
      <c r="L433" s="181" t="s">
        <v>83</v>
      </c>
    </row>
    <row r="434" spans="1:12" hidden="1">
      <c r="A434" s="530">
        <v>46078</v>
      </c>
      <c r="B434" s="503" t="s">
        <v>1154</v>
      </c>
      <c r="C434" s="503" t="s">
        <v>86</v>
      </c>
      <c r="D434" s="514" t="s">
        <v>84</v>
      </c>
      <c r="E434" s="503">
        <v>4000</v>
      </c>
      <c r="F434" s="182">
        <f t="shared" si="6"/>
        <v>7.2033135242211426</v>
      </c>
      <c r="G434" s="181">
        <v>555.29999999999995</v>
      </c>
      <c r="H434" s="205" t="s">
        <v>18</v>
      </c>
      <c r="I434" s="503" t="s">
        <v>1153</v>
      </c>
      <c r="J434" s="181" t="s">
        <v>81</v>
      </c>
      <c r="K434" s="500" t="s">
        <v>1205</v>
      </c>
      <c r="L434" s="181" t="s">
        <v>83</v>
      </c>
    </row>
    <row r="435" spans="1:12" hidden="1">
      <c r="A435" s="510">
        <v>46078</v>
      </c>
      <c r="B435" s="181" t="s">
        <v>1139</v>
      </c>
      <c r="C435" s="503" t="s">
        <v>86</v>
      </c>
      <c r="D435" s="180" t="s">
        <v>84</v>
      </c>
      <c r="E435" s="181">
        <v>4000</v>
      </c>
      <c r="F435" s="182">
        <f t="shared" si="6"/>
        <v>7.2033135242211426</v>
      </c>
      <c r="G435" s="181">
        <v>555.29999999999995</v>
      </c>
      <c r="H435" s="180" t="s">
        <v>25</v>
      </c>
      <c r="I435" s="181" t="s">
        <v>1140</v>
      </c>
      <c r="J435" s="181" t="s">
        <v>81</v>
      </c>
      <c r="K435" s="500" t="s">
        <v>1205</v>
      </c>
      <c r="L435" s="181" t="s">
        <v>83</v>
      </c>
    </row>
    <row r="436" spans="1:12" hidden="1">
      <c r="A436" s="510">
        <v>46078</v>
      </c>
      <c r="B436" s="181" t="s">
        <v>1141</v>
      </c>
      <c r="C436" s="503" t="s">
        <v>86</v>
      </c>
      <c r="D436" s="180" t="s">
        <v>84</v>
      </c>
      <c r="E436" s="181">
        <v>4000</v>
      </c>
      <c r="F436" s="182">
        <f t="shared" si="6"/>
        <v>7.2033135242211426</v>
      </c>
      <c r="G436" s="181">
        <v>555.29999999999995</v>
      </c>
      <c r="H436" s="180" t="s">
        <v>25</v>
      </c>
      <c r="I436" s="181" t="s">
        <v>1155</v>
      </c>
      <c r="J436" s="181" t="s">
        <v>81</v>
      </c>
      <c r="K436" s="500" t="s">
        <v>1205</v>
      </c>
      <c r="L436" s="181" t="s">
        <v>83</v>
      </c>
    </row>
    <row r="437" spans="1:12" hidden="1">
      <c r="A437" s="510">
        <v>46078</v>
      </c>
      <c r="B437" s="181" t="s">
        <v>1156</v>
      </c>
      <c r="C437" s="503" t="s">
        <v>86</v>
      </c>
      <c r="D437" s="180" t="s">
        <v>84</v>
      </c>
      <c r="E437" s="181">
        <v>4000</v>
      </c>
      <c r="F437" s="182">
        <f t="shared" si="6"/>
        <v>7.2033135242211426</v>
      </c>
      <c r="G437" s="181">
        <v>555.29999999999995</v>
      </c>
      <c r="H437" s="180" t="s">
        <v>25</v>
      </c>
      <c r="I437" s="181" t="s">
        <v>1155</v>
      </c>
      <c r="J437" s="181" t="s">
        <v>81</v>
      </c>
      <c r="K437" s="500" t="s">
        <v>1205</v>
      </c>
      <c r="L437" s="181" t="s">
        <v>83</v>
      </c>
    </row>
    <row r="438" spans="1:12" hidden="1">
      <c r="A438" s="510">
        <v>46078</v>
      </c>
      <c r="B438" s="181" t="s">
        <v>1157</v>
      </c>
      <c r="C438" s="503" t="s">
        <v>86</v>
      </c>
      <c r="D438" s="180" t="s">
        <v>84</v>
      </c>
      <c r="E438" s="181">
        <v>4000</v>
      </c>
      <c r="F438" s="182">
        <f t="shared" si="6"/>
        <v>7.2033135242211426</v>
      </c>
      <c r="G438" s="181">
        <v>555.29999999999995</v>
      </c>
      <c r="H438" s="180" t="s">
        <v>25</v>
      </c>
      <c r="I438" s="181" t="s">
        <v>1155</v>
      </c>
      <c r="J438" s="181" t="s">
        <v>81</v>
      </c>
      <c r="K438" s="500" t="s">
        <v>1205</v>
      </c>
      <c r="L438" s="181" t="s">
        <v>83</v>
      </c>
    </row>
    <row r="439" spans="1:12" hidden="1">
      <c r="A439" s="510">
        <v>46079</v>
      </c>
      <c r="B439" s="181" t="s">
        <v>1130</v>
      </c>
      <c r="C439" s="503" t="s">
        <v>86</v>
      </c>
      <c r="D439" s="511" t="s">
        <v>10</v>
      </c>
      <c r="E439" s="181">
        <v>2000</v>
      </c>
      <c r="F439" s="182">
        <f t="shared" si="6"/>
        <v>3.6016567621105713</v>
      </c>
      <c r="G439" s="181">
        <v>555.29999999999995</v>
      </c>
      <c r="H439" s="498" t="s">
        <v>9</v>
      </c>
      <c r="I439" s="499" t="s">
        <v>1158</v>
      </c>
      <c r="J439" s="181" t="s">
        <v>81</v>
      </c>
      <c r="K439" s="500" t="s">
        <v>786</v>
      </c>
      <c r="L439" s="181" t="s">
        <v>83</v>
      </c>
    </row>
    <row r="440" spans="1:12" hidden="1">
      <c r="A440" s="510">
        <v>46079</v>
      </c>
      <c r="B440" s="181" t="s">
        <v>1145</v>
      </c>
      <c r="C440" s="503" t="s">
        <v>86</v>
      </c>
      <c r="D440" s="511" t="s">
        <v>10</v>
      </c>
      <c r="E440" s="181">
        <v>2000</v>
      </c>
      <c r="F440" s="182">
        <f t="shared" si="6"/>
        <v>3.6016567621105713</v>
      </c>
      <c r="G440" s="181">
        <v>555.29999999999995</v>
      </c>
      <c r="H440" s="498" t="s">
        <v>9</v>
      </c>
      <c r="I440" s="499" t="s">
        <v>1158</v>
      </c>
      <c r="J440" s="181" t="s">
        <v>81</v>
      </c>
      <c r="K440" s="500" t="s">
        <v>786</v>
      </c>
      <c r="L440" s="181" t="s">
        <v>83</v>
      </c>
    </row>
    <row r="441" spans="1:12" hidden="1">
      <c r="A441" s="510">
        <v>46079</v>
      </c>
      <c r="B441" s="181" t="s">
        <v>1159</v>
      </c>
      <c r="C441" s="181" t="s">
        <v>748</v>
      </c>
      <c r="D441" s="511" t="s">
        <v>10</v>
      </c>
      <c r="E441" s="181">
        <v>800</v>
      </c>
      <c r="F441" s="182">
        <f t="shared" si="6"/>
        <v>1.4406627048442284</v>
      </c>
      <c r="G441" s="181">
        <v>555.29999999999995</v>
      </c>
      <c r="H441" s="498" t="s">
        <v>9</v>
      </c>
      <c r="I441" s="499" t="s">
        <v>1160</v>
      </c>
      <c r="J441" s="181" t="s">
        <v>81</v>
      </c>
      <c r="K441" s="500" t="s">
        <v>786</v>
      </c>
      <c r="L441" s="181" t="s">
        <v>83</v>
      </c>
    </row>
    <row r="442" spans="1:12" hidden="1">
      <c r="A442" s="530">
        <v>46079</v>
      </c>
      <c r="B442" s="503" t="s">
        <v>1161</v>
      </c>
      <c r="C442" s="503" t="s">
        <v>86</v>
      </c>
      <c r="D442" s="514" t="s">
        <v>84</v>
      </c>
      <c r="E442" s="503">
        <v>4000</v>
      </c>
      <c r="F442" s="182">
        <f t="shared" si="6"/>
        <v>7.2033135242211426</v>
      </c>
      <c r="G442" s="181">
        <v>555.29999999999995</v>
      </c>
      <c r="H442" s="205" t="s">
        <v>18</v>
      </c>
      <c r="I442" s="503" t="s">
        <v>1162</v>
      </c>
      <c r="J442" s="181" t="s">
        <v>81</v>
      </c>
      <c r="K442" s="500" t="s">
        <v>1205</v>
      </c>
      <c r="L442" s="181" t="s">
        <v>83</v>
      </c>
    </row>
    <row r="443" spans="1:12" hidden="1">
      <c r="A443" s="530">
        <v>46079</v>
      </c>
      <c r="B443" s="503" t="s">
        <v>1163</v>
      </c>
      <c r="C443" s="503" t="s">
        <v>86</v>
      </c>
      <c r="D443" s="514" t="s">
        <v>84</v>
      </c>
      <c r="E443" s="503">
        <v>4000</v>
      </c>
      <c r="F443" s="182">
        <f t="shared" si="6"/>
        <v>7.2033135242211426</v>
      </c>
      <c r="G443" s="181">
        <v>555.29999999999995</v>
      </c>
      <c r="H443" s="205" t="s">
        <v>18</v>
      </c>
      <c r="I443" s="503" t="s">
        <v>1162</v>
      </c>
      <c r="J443" s="181" t="s">
        <v>81</v>
      </c>
      <c r="K443" s="500" t="s">
        <v>1205</v>
      </c>
      <c r="L443" s="181" t="s">
        <v>83</v>
      </c>
    </row>
    <row r="444" spans="1:12" hidden="1">
      <c r="A444" s="530">
        <v>46079</v>
      </c>
      <c r="B444" s="503" t="s">
        <v>1164</v>
      </c>
      <c r="C444" s="503" t="s">
        <v>164</v>
      </c>
      <c r="D444" s="514" t="s">
        <v>84</v>
      </c>
      <c r="E444" s="503">
        <v>3000</v>
      </c>
      <c r="F444" s="182">
        <f t="shared" si="6"/>
        <v>5.4024851431658565</v>
      </c>
      <c r="G444" s="181">
        <v>555.29999999999995</v>
      </c>
      <c r="H444" s="205" t="s">
        <v>18</v>
      </c>
      <c r="I444" s="503" t="s">
        <v>1162</v>
      </c>
      <c r="J444" s="181" t="s">
        <v>81</v>
      </c>
      <c r="K444" s="500" t="s">
        <v>1205</v>
      </c>
      <c r="L444" s="181" t="s">
        <v>83</v>
      </c>
    </row>
    <row r="445" spans="1:12" hidden="1">
      <c r="A445" s="530">
        <v>46079</v>
      </c>
      <c r="B445" s="503" t="s">
        <v>1165</v>
      </c>
      <c r="C445" s="503" t="s">
        <v>86</v>
      </c>
      <c r="D445" s="514" t="s">
        <v>84</v>
      </c>
      <c r="E445" s="503">
        <v>4000</v>
      </c>
      <c r="F445" s="182">
        <f t="shared" si="6"/>
        <v>7.2033135242211426</v>
      </c>
      <c r="G445" s="181">
        <v>555.29999999999995</v>
      </c>
      <c r="H445" s="205" t="s">
        <v>18</v>
      </c>
      <c r="I445" s="503" t="s">
        <v>1162</v>
      </c>
      <c r="J445" s="181" t="s">
        <v>81</v>
      </c>
      <c r="K445" s="500" t="s">
        <v>1205</v>
      </c>
      <c r="L445" s="181" t="s">
        <v>83</v>
      </c>
    </row>
    <row r="446" spans="1:12" hidden="1">
      <c r="A446" s="530">
        <v>46079</v>
      </c>
      <c r="B446" s="503" t="s">
        <v>1166</v>
      </c>
      <c r="C446" s="503" t="s">
        <v>86</v>
      </c>
      <c r="D446" s="514" t="s">
        <v>84</v>
      </c>
      <c r="E446" s="503">
        <v>4000</v>
      </c>
      <c r="F446" s="182">
        <f t="shared" si="6"/>
        <v>7.2033135242211426</v>
      </c>
      <c r="G446" s="181">
        <v>555.29999999999995</v>
      </c>
      <c r="H446" s="205" t="s">
        <v>18</v>
      </c>
      <c r="I446" s="503" t="s">
        <v>1162</v>
      </c>
      <c r="J446" s="181" t="s">
        <v>81</v>
      </c>
      <c r="K446" s="500" t="s">
        <v>1205</v>
      </c>
      <c r="L446" s="181" t="s">
        <v>83</v>
      </c>
    </row>
    <row r="447" spans="1:12" hidden="1">
      <c r="A447" s="530">
        <v>46079</v>
      </c>
      <c r="B447" s="503" t="s">
        <v>1167</v>
      </c>
      <c r="C447" s="503" t="s">
        <v>164</v>
      </c>
      <c r="D447" s="514" t="s">
        <v>84</v>
      </c>
      <c r="E447" s="503">
        <v>3000</v>
      </c>
      <c r="F447" s="182">
        <f t="shared" si="6"/>
        <v>5.4024851431658565</v>
      </c>
      <c r="G447" s="181">
        <v>555.29999999999995</v>
      </c>
      <c r="H447" s="205" t="s">
        <v>18</v>
      </c>
      <c r="I447" s="503" t="s">
        <v>1162</v>
      </c>
      <c r="J447" s="181" t="s">
        <v>81</v>
      </c>
      <c r="K447" s="500" t="s">
        <v>1205</v>
      </c>
      <c r="L447" s="181" t="s">
        <v>83</v>
      </c>
    </row>
    <row r="448" spans="1:12" hidden="1">
      <c r="A448" s="525">
        <v>46079</v>
      </c>
      <c r="B448" s="526" t="s">
        <v>1168</v>
      </c>
      <c r="C448" s="503" t="s">
        <v>86</v>
      </c>
      <c r="D448" s="527" t="s">
        <v>84</v>
      </c>
      <c r="E448" s="543">
        <v>3000</v>
      </c>
      <c r="F448" s="182">
        <f t="shared" si="6"/>
        <v>5.4024851431658565</v>
      </c>
      <c r="G448" s="181">
        <v>555.29999999999995</v>
      </c>
      <c r="H448" s="309" t="s">
        <v>16</v>
      </c>
      <c r="I448" s="181" t="s">
        <v>1169</v>
      </c>
      <c r="J448" s="181" t="s">
        <v>81</v>
      </c>
      <c r="K448" s="500" t="s">
        <v>1205</v>
      </c>
      <c r="L448" s="181" t="s">
        <v>83</v>
      </c>
    </row>
    <row r="449" spans="1:12" hidden="1">
      <c r="A449" s="525">
        <v>46079</v>
      </c>
      <c r="B449" s="526" t="s">
        <v>1170</v>
      </c>
      <c r="C449" s="526" t="s">
        <v>128</v>
      </c>
      <c r="D449" s="527" t="s">
        <v>84</v>
      </c>
      <c r="E449" s="543">
        <v>2000</v>
      </c>
      <c r="F449" s="182">
        <f t="shared" si="6"/>
        <v>3.6016567621105713</v>
      </c>
      <c r="G449" s="181">
        <v>555.29999999999995</v>
      </c>
      <c r="H449" s="180" t="s">
        <v>16</v>
      </c>
      <c r="I449" s="181" t="s">
        <v>1169</v>
      </c>
      <c r="J449" s="181" t="s">
        <v>81</v>
      </c>
      <c r="K449" s="500" t="s">
        <v>1205</v>
      </c>
      <c r="L449" s="181" t="s">
        <v>83</v>
      </c>
    </row>
    <row r="450" spans="1:12" hidden="1">
      <c r="A450" s="525">
        <v>46079</v>
      </c>
      <c r="B450" s="526" t="s">
        <v>1171</v>
      </c>
      <c r="C450" s="503" t="s">
        <v>86</v>
      </c>
      <c r="D450" s="527" t="s">
        <v>84</v>
      </c>
      <c r="E450" s="543">
        <v>2000</v>
      </c>
      <c r="F450" s="182">
        <f t="shared" ref="F450:F473" si="7">+E450/G450</f>
        <v>3.6016567621105713</v>
      </c>
      <c r="G450" s="181">
        <v>555.29999999999995</v>
      </c>
      <c r="H450" s="309" t="s">
        <v>16</v>
      </c>
      <c r="I450" s="181" t="s">
        <v>1169</v>
      </c>
      <c r="J450" s="181" t="s">
        <v>81</v>
      </c>
      <c r="K450" s="500" t="s">
        <v>1205</v>
      </c>
      <c r="L450" s="181" t="s">
        <v>83</v>
      </c>
    </row>
    <row r="451" spans="1:12" hidden="1">
      <c r="A451" s="525">
        <v>46079</v>
      </c>
      <c r="B451" s="526" t="s">
        <v>1172</v>
      </c>
      <c r="C451" s="503" t="s">
        <v>851</v>
      </c>
      <c r="D451" s="527" t="s">
        <v>84</v>
      </c>
      <c r="E451" s="543">
        <v>5000</v>
      </c>
      <c r="F451" s="182">
        <f t="shared" si="7"/>
        <v>9.0041419052764287</v>
      </c>
      <c r="G451" s="181">
        <v>555.29999999999995</v>
      </c>
      <c r="H451" s="180" t="s">
        <v>16</v>
      </c>
      <c r="I451" s="181" t="s">
        <v>1169</v>
      </c>
      <c r="J451" s="181" t="s">
        <v>81</v>
      </c>
      <c r="K451" s="500" t="s">
        <v>1205</v>
      </c>
      <c r="L451" s="181" t="s">
        <v>83</v>
      </c>
    </row>
    <row r="452" spans="1:12" hidden="1">
      <c r="A452" s="525">
        <v>46079</v>
      </c>
      <c r="B452" s="526" t="s">
        <v>1173</v>
      </c>
      <c r="C452" s="503" t="s">
        <v>851</v>
      </c>
      <c r="D452" s="527" t="s">
        <v>84</v>
      </c>
      <c r="E452" s="543">
        <v>13000</v>
      </c>
      <c r="F452" s="182">
        <f t="shared" si="7"/>
        <v>23.410768953718712</v>
      </c>
      <c r="G452" s="181">
        <v>555.29999999999995</v>
      </c>
      <c r="H452" s="309" t="s">
        <v>16</v>
      </c>
      <c r="I452" s="181" t="s">
        <v>1169</v>
      </c>
      <c r="J452" s="181" t="s">
        <v>81</v>
      </c>
      <c r="K452" s="500" t="s">
        <v>1205</v>
      </c>
      <c r="L452" s="181" t="s">
        <v>83</v>
      </c>
    </row>
    <row r="453" spans="1:12" hidden="1">
      <c r="A453" s="510">
        <v>46080</v>
      </c>
      <c r="B453" s="181" t="s">
        <v>1130</v>
      </c>
      <c r="C453" s="503" t="s">
        <v>86</v>
      </c>
      <c r="D453" s="511" t="s">
        <v>10</v>
      </c>
      <c r="E453" s="181">
        <v>2000</v>
      </c>
      <c r="F453" s="182">
        <f t="shared" si="7"/>
        <v>3.6016567621105713</v>
      </c>
      <c r="G453" s="181">
        <v>555.29999999999995</v>
      </c>
      <c r="H453" s="498" t="s">
        <v>9</v>
      </c>
      <c r="I453" s="181" t="s">
        <v>1174</v>
      </c>
      <c r="J453" s="181" t="s">
        <v>81</v>
      </c>
      <c r="K453" s="500" t="s">
        <v>786</v>
      </c>
      <c r="L453" s="181" t="s">
        <v>83</v>
      </c>
    </row>
    <row r="454" spans="1:12" hidden="1">
      <c r="A454" s="510">
        <v>46080</v>
      </c>
      <c r="B454" s="181" t="s">
        <v>1132</v>
      </c>
      <c r="C454" s="503" t="s">
        <v>86</v>
      </c>
      <c r="D454" s="511" t="s">
        <v>10</v>
      </c>
      <c r="E454" s="181">
        <v>2000</v>
      </c>
      <c r="F454" s="182">
        <f t="shared" si="7"/>
        <v>3.6016567621105713</v>
      </c>
      <c r="G454" s="181">
        <v>555.29999999999995</v>
      </c>
      <c r="H454" s="498" t="s">
        <v>9</v>
      </c>
      <c r="I454" s="181" t="s">
        <v>1174</v>
      </c>
      <c r="J454" s="181" t="s">
        <v>81</v>
      </c>
      <c r="K454" s="500" t="s">
        <v>786</v>
      </c>
      <c r="L454" s="181" t="s">
        <v>83</v>
      </c>
    </row>
    <row r="455" spans="1:12" hidden="1">
      <c r="A455" s="517">
        <v>46080</v>
      </c>
      <c r="B455" s="505" t="s">
        <v>1175</v>
      </c>
      <c r="C455" s="503" t="s">
        <v>86</v>
      </c>
      <c r="D455" s="511" t="s">
        <v>14</v>
      </c>
      <c r="E455" s="181">
        <v>4000</v>
      </c>
      <c r="F455" s="182">
        <f t="shared" si="7"/>
        <v>7.2033135242211426</v>
      </c>
      <c r="G455" s="181">
        <v>555.29999999999995</v>
      </c>
      <c r="H455" s="180" t="s">
        <v>13</v>
      </c>
      <c r="I455" s="181" t="s">
        <v>1176</v>
      </c>
      <c r="J455" s="181" t="s">
        <v>81</v>
      </c>
      <c r="K455" s="500" t="s">
        <v>786</v>
      </c>
      <c r="L455" s="181" t="s">
        <v>83</v>
      </c>
    </row>
    <row r="456" spans="1:12" hidden="1">
      <c r="A456" s="517">
        <v>46080</v>
      </c>
      <c r="B456" s="505" t="s">
        <v>1177</v>
      </c>
      <c r="C456" s="503" t="s">
        <v>86</v>
      </c>
      <c r="D456" s="511" t="s">
        <v>14</v>
      </c>
      <c r="E456" s="505">
        <v>4000</v>
      </c>
      <c r="F456" s="182">
        <f t="shared" si="7"/>
        <v>7.2033135242211426</v>
      </c>
      <c r="G456" s="181">
        <v>555.29999999999995</v>
      </c>
      <c r="H456" s="180" t="s">
        <v>13</v>
      </c>
      <c r="I456" s="181" t="s">
        <v>1176</v>
      </c>
      <c r="J456" s="181" t="s">
        <v>81</v>
      </c>
      <c r="K456" s="500" t="s">
        <v>786</v>
      </c>
      <c r="L456" s="181" t="s">
        <v>83</v>
      </c>
    </row>
    <row r="457" spans="1:12" hidden="1">
      <c r="A457" s="530">
        <v>46080</v>
      </c>
      <c r="B457" s="503" t="s">
        <v>1056</v>
      </c>
      <c r="C457" s="503" t="s">
        <v>86</v>
      </c>
      <c r="D457" s="515" t="s">
        <v>84</v>
      </c>
      <c r="E457" s="529">
        <v>3500</v>
      </c>
      <c r="F457" s="182">
        <f t="shared" si="7"/>
        <v>6.3028993336934995</v>
      </c>
      <c r="G457" s="181">
        <v>555.29999999999995</v>
      </c>
      <c r="H457" s="205" t="s">
        <v>11</v>
      </c>
      <c r="I457" s="503" t="s">
        <v>1178</v>
      </c>
      <c r="J457" s="181" t="s">
        <v>81</v>
      </c>
      <c r="K457" s="500" t="s">
        <v>1205</v>
      </c>
      <c r="L457" s="181" t="s">
        <v>83</v>
      </c>
    </row>
    <row r="458" spans="1:12" hidden="1">
      <c r="A458" s="528">
        <v>46080</v>
      </c>
      <c r="B458" s="503" t="s">
        <v>1058</v>
      </c>
      <c r="C458" s="503" t="s">
        <v>86</v>
      </c>
      <c r="D458" s="515" t="s">
        <v>84</v>
      </c>
      <c r="E458" s="529">
        <v>3500</v>
      </c>
      <c r="F458" s="182">
        <f t="shared" si="7"/>
        <v>6.3028993336934995</v>
      </c>
      <c r="G458" s="181">
        <v>555.29999999999995</v>
      </c>
      <c r="H458" s="205" t="s">
        <v>11</v>
      </c>
      <c r="I458" s="503" t="s">
        <v>1178</v>
      </c>
      <c r="J458" s="181" t="s">
        <v>81</v>
      </c>
      <c r="K458" s="500" t="s">
        <v>1205</v>
      </c>
      <c r="L458" s="181" t="s">
        <v>83</v>
      </c>
    </row>
    <row r="459" spans="1:12" hidden="1">
      <c r="A459" s="510">
        <v>46080</v>
      </c>
      <c r="B459" s="181" t="s">
        <v>352</v>
      </c>
      <c r="C459" s="503" t="s">
        <v>86</v>
      </c>
      <c r="D459" s="180" t="s">
        <v>23</v>
      </c>
      <c r="E459" s="181">
        <v>3500</v>
      </c>
      <c r="F459" s="182">
        <f t="shared" si="7"/>
        <v>6.3028993336934995</v>
      </c>
      <c r="G459" s="181">
        <v>555.29999999999995</v>
      </c>
      <c r="H459" s="180" t="s">
        <v>22</v>
      </c>
      <c r="I459" s="181" t="s">
        <v>1179</v>
      </c>
      <c r="J459" s="181" t="s">
        <v>81</v>
      </c>
      <c r="K459" s="500" t="s">
        <v>786</v>
      </c>
      <c r="L459" s="181" t="s">
        <v>83</v>
      </c>
    </row>
    <row r="460" spans="1:12" hidden="1">
      <c r="A460" s="510">
        <v>46080</v>
      </c>
      <c r="B460" s="181" t="s">
        <v>1180</v>
      </c>
      <c r="C460" s="503" t="s">
        <v>86</v>
      </c>
      <c r="D460" s="180" t="s">
        <v>23</v>
      </c>
      <c r="E460" s="181">
        <v>1000</v>
      </c>
      <c r="F460" s="182">
        <f t="shared" si="7"/>
        <v>1.8008283810552856</v>
      </c>
      <c r="G460" s="181">
        <v>555.29999999999995</v>
      </c>
      <c r="H460" s="180" t="s">
        <v>22</v>
      </c>
      <c r="I460" s="181" t="s">
        <v>1179</v>
      </c>
      <c r="J460" s="181" t="s">
        <v>81</v>
      </c>
      <c r="K460" s="500" t="s">
        <v>786</v>
      </c>
      <c r="L460" s="181" t="s">
        <v>83</v>
      </c>
    </row>
    <row r="461" spans="1:12" hidden="1">
      <c r="A461" s="510">
        <v>46080</v>
      </c>
      <c r="B461" s="181" t="s">
        <v>1138</v>
      </c>
      <c r="C461" s="503" t="s">
        <v>86</v>
      </c>
      <c r="D461" s="180" t="s">
        <v>23</v>
      </c>
      <c r="E461" s="181">
        <v>3500</v>
      </c>
      <c r="F461" s="182">
        <f t="shared" si="7"/>
        <v>6.2611806797853307</v>
      </c>
      <c r="G461" s="181">
        <v>559</v>
      </c>
      <c r="H461" s="180" t="s">
        <v>22</v>
      </c>
      <c r="I461" s="181" t="s">
        <v>1179</v>
      </c>
      <c r="J461" s="181" t="s">
        <v>81</v>
      </c>
      <c r="K461" s="500" t="s">
        <v>785</v>
      </c>
      <c r="L461" s="181" t="s">
        <v>83</v>
      </c>
    </row>
    <row r="462" spans="1:12" hidden="1">
      <c r="A462" s="525">
        <v>46080</v>
      </c>
      <c r="B462" s="526" t="s">
        <v>1181</v>
      </c>
      <c r="C462" s="503" t="s">
        <v>86</v>
      </c>
      <c r="D462" s="527" t="s">
        <v>84</v>
      </c>
      <c r="E462" s="543">
        <v>3000</v>
      </c>
      <c r="F462" s="182">
        <f t="shared" si="7"/>
        <v>5.4024851431658565</v>
      </c>
      <c r="G462" s="181">
        <v>555.29999999999995</v>
      </c>
      <c r="H462" s="180" t="s">
        <v>16</v>
      </c>
      <c r="I462" s="181" t="s">
        <v>1169</v>
      </c>
      <c r="J462" s="181" t="s">
        <v>81</v>
      </c>
      <c r="K462" s="500" t="s">
        <v>1205</v>
      </c>
      <c r="L462" s="181" t="s">
        <v>83</v>
      </c>
    </row>
    <row r="463" spans="1:12" hidden="1">
      <c r="A463" s="525">
        <v>46080</v>
      </c>
      <c r="B463" s="526" t="s">
        <v>1182</v>
      </c>
      <c r="C463" s="503" t="s">
        <v>86</v>
      </c>
      <c r="D463" s="527" t="s">
        <v>84</v>
      </c>
      <c r="E463" s="543">
        <v>3000</v>
      </c>
      <c r="F463" s="182">
        <f t="shared" si="7"/>
        <v>5.4024851431658565</v>
      </c>
      <c r="G463" s="181">
        <v>555.29999999999995</v>
      </c>
      <c r="H463" s="309" t="s">
        <v>16</v>
      </c>
      <c r="I463" s="181" t="s">
        <v>1169</v>
      </c>
      <c r="J463" s="181" t="s">
        <v>81</v>
      </c>
      <c r="K463" s="500" t="s">
        <v>1205</v>
      </c>
      <c r="L463" s="181" t="s">
        <v>83</v>
      </c>
    </row>
    <row r="464" spans="1:12" hidden="1">
      <c r="A464" s="525">
        <v>46080</v>
      </c>
      <c r="B464" s="526" t="s">
        <v>1183</v>
      </c>
      <c r="C464" s="526" t="s">
        <v>164</v>
      </c>
      <c r="D464" s="527" t="s">
        <v>84</v>
      </c>
      <c r="E464" s="543">
        <v>10000</v>
      </c>
      <c r="F464" s="182">
        <f t="shared" si="7"/>
        <v>18.008283810552857</v>
      </c>
      <c r="G464" s="181">
        <v>555.29999999999995</v>
      </c>
      <c r="H464" s="180" t="s">
        <v>16</v>
      </c>
      <c r="I464" s="181" t="s">
        <v>1169</v>
      </c>
      <c r="J464" s="181" t="s">
        <v>81</v>
      </c>
      <c r="K464" s="500" t="s">
        <v>1205</v>
      </c>
      <c r="L464" s="181" t="s">
        <v>83</v>
      </c>
    </row>
    <row r="465" spans="1:12" hidden="1">
      <c r="A465" s="525">
        <v>46080</v>
      </c>
      <c r="B465" s="526" t="s">
        <v>1172</v>
      </c>
      <c r="C465" s="503" t="s">
        <v>851</v>
      </c>
      <c r="D465" s="527" t="s">
        <v>84</v>
      </c>
      <c r="E465" s="543">
        <v>5000</v>
      </c>
      <c r="F465" s="182">
        <f t="shared" si="7"/>
        <v>9.0041419052764287</v>
      </c>
      <c r="G465" s="181">
        <v>555.29999999999995</v>
      </c>
      <c r="H465" s="309" t="s">
        <v>16</v>
      </c>
      <c r="I465" s="181" t="s">
        <v>1169</v>
      </c>
      <c r="J465" s="181" t="s">
        <v>81</v>
      </c>
      <c r="K465" s="500" t="s">
        <v>1205</v>
      </c>
      <c r="L465" s="181" t="s">
        <v>83</v>
      </c>
    </row>
    <row r="466" spans="1:12" hidden="1">
      <c r="A466" s="525">
        <v>46080</v>
      </c>
      <c r="B466" s="526" t="s">
        <v>1184</v>
      </c>
      <c r="C466" s="503" t="s">
        <v>86</v>
      </c>
      <c r="D466" s="527" t="s">
        <v>84</v>
      </c>
      <c r="E466" s="543">
        <v>2000</v>
      </c>
      <c r="F466" s="182">
        <f t="shared" si="7"/>
        <v>3.6016567621105713</v>
      </c>
      <c r="G466" s="181">
        <v>555.29999999999995</v>
      </c>
      <c r="H466" s="180" t="s">
        <v>16</v>
      </c>
      <c r="I466" s="181" t="s">
        <v>1169</v>
      </c>
      <c r="J466" s="181" t="s">
        <v>81</v>
      </c>
      <c r="K466" s="500" t="s">
        <v>1205</v>
      </c>
      <c r="L466" s="181" t="s">
        <v>83</v>
      </c>
    </row>
    <row r="467" spans="1:12" hidden="1">
      <c r="A467" s="525">
        <v>46080</v>
      </c>
      <c r="B467" s="526" t="s">
        <v>1185</v>
      </c>
      <c r="C467" s="503" t="s">
        <v>86</v>
      </c>
      <c r="D467" s="527" t="s">
        <v>84</v>
      </c>
      <c r="E467" s="543">
        <v>2000</v>
      </c>
      <c r="F467" s="182">
        <f t="shared" si="7"/>
        <v>3.6016567621105713</v>
      </c>
      <c r="G467" s="181">
        <v>555.29999999999995</v>
      </c>
      <c r="H467" s="309" t="s">
        <v>16</v>
      </c>
      <c r="I467" s="181" t="s">
        <v>1169</v>
      </c>
      <c r="J467" s="181" t="s">
        <v>81</v>
      </c>
      <c r="K467" s="500" t="s">
        <v>1205</v>
      </c>
      <c r="L467" s="181" t="s">
        <v>83</v>
      </c>
    </row>
    <row r="468" spans="1:12" hidden="1">
      <c r="A468" s="525">
        <v>46080</v>
      </c>
      <c r="B468" s="526" t="s">
        <v>1186</v>
      </c>
      <c r="C468" s="503" t="s">
        <v>86</v>
      </c>
      <c r="D468" s="527" t="s">
        <v>84</v>
      </c>
      <c r="E468" s="543">
        <v>6000</v>
      </c>
      <c r="F468" s="182">
        <f t="shared" si="7"/>
        <v>10.804970286331713</v>
      </c>
      <c r="G468" s="181">
        <v>555.29999999999995</v>
      </c>
      <c r="H468" s="180" t="s">
        <v>16</v>
      </c>
      <c r="I468" s="181" t="s">
        <v>1169</v>
      </c>
      <c r="J468" s="181" t="s">
        <v>81</v>
      </c>
      <c r="K468" s="500" t="s">
        <v>1205</v>
      </c>
      <c r="L468" s="181" t="s">
        <v>83</v>
      </c>
    </row>
    <row r="469" spans="1:12" hidden="1">
      <c r="A469" s="510">
        <v>46080</v>
      </c>
      <c r="B469" s="181" t="s">
        <v>92</v>
      </c>
      <c r="C469" s="503" t="s">
        <v>86</v>
      </c>
      <c r="D469" s="180" t="s">
        <v>84</v>
      </c>
      <c r="E469" s="181">
        <v>4500</v>
      </c>
      <c r="F469" s="182">
        <f t="shared" si="7"/>
        <v>8.1037277147487856</v>
      </c>
      <c r="G469" s="181">
        <v>555.29999999999995</v>
      </c>
      <c r="H469" s="180" t="s">
        <v>25</v>
      </c>
      <c r="I469" s="181" t="s">
        <v>1187</v>
      </c>
      <c r="J469" s="181" t="s">
        <v>81</v>
      </c>
      <c r="K469" s="500" t="s">
        <v>1205</v>
      </c>
      <c r="L469" s="181" t="s">
        <v>83</v>
      </c>
    </row>
    <row r="470" spans="1:12" hidden="1">
      <c r="A470" s="510">
        <v>46080</v>
      </c>
      <c r="B470" s="181" t="s">
        <v>94</v>
      </c>
      <c r="C470" s="503" t="s">
        <v>86</v>
      </c>
      <c r="D470" s="180" t="s">
        <v>84</v>
      </c>
      <c r="E470" s="181">
        <v>4500</v>
      </c>
      <c r="F470" s="182">
        <f t="shared" si="7"/>
        <v>8.1037277147487856</v>
      </c>
      <c r="G470" s="181">
        <v>555.29999999999995</v>
      </c>
      <c r="H470" s="180" t="s">
        <v>25</v>
      </c>
      <c r="I470" s="181" t="s">
        <v>1187</v>
      </c>
      <c r="J470" s="181" t="s">
        <v>81</v>
      </c>
      <c r="K470" s="500" t="s">
        <v>1205</v>
      </c>
      <c r="L470" s="181" t="s">
        <v>83</v>
      </c>
    </row>
    <row r="471" spans="1:12" hidden="1">
      <c r="A471" s="510">
        <v>46080</v>
      </c>
      <c r="B471" s="181" t="s">
        <v>1139</v>
      </c>
      <c r="C471" s="503" t="s">
        <v>86</v>
      </c>
      <c r="D471" s="180" t="s">
        <v>84</v>
      </c>
      <c r="E471" s="181">
        <v>4000</v>
      </c>
      <c r="F471" s="182">
        <f t="shared" si="7"/>
        <v>7.2033135242211426</v>
      </c>
      <c r="G471" s="181">
        <v>555.29999999999995</v>
      </c>
      <c r="H471" s="180" t="s">
        <v>25</v>
      </c>
      <c r="I471" s="181" t="s">
        <v>1188</v>
      </c>
      <c r="J471" s="181" t="s">
        <v>81</v>
      </c>
      <c r="K471" s="500" t="s">
        <v>1205</v>
      </c>
      <c r="L471" s="181" t="s">
        <v>83</v>
      </c>
    </row>
    <row r="472" spans="1:12" hidden="1">
      <c r="A472" s="510">
        <v>46080</v>
      </c>
      <c r="B472" s="181" t="s">
        <v>1141</v>
      </c>
      <c r="C472" s="503" t="s">
        <v>86</v>
      </c>
      <c r="D472" s="180" t="s">
        <v>84</v>
      </c>
      <c r="E472" s="181">
        <v>4000</v>
      </c>
      <c r="F472" s="182">
        <f t="shared" si="7"/>
        <v>7.2033135242211426</v>
      </c>
      <c r="G472" s="181">
        <v>555.29999999999995</v>
      </c>
      <c r="H472" s="180" t="s">
        <v>25</v>
      </c>
      <c r="I472" s="181" t="s">
        <v>1188</v>
      </c>
      <c r="J472" s="181" t="s">
        <v>81</v>
      </c>
      <c r="K472" s="500" t="s">
        <v>1205</v>
      </c>
      <c r="L472" s="181" t="s">
        <v>83</v>
      </c>
    </row>
    <row r="473" spans="1:12" hidden="1">
      <c r="A473" s="540">
        <v>46081</v>
      </c>
      <c r="B473" s="503" t="s">
        <v>1189</v>
      </c>
      <c r="C473" s="503" t="s">
        <v>349</v>
      </c>
      <c r="D473" s="205" t="s">
        <v>10</v>
      </c>
      <c r="E473" s="502">
        <v>4950</v>
      </c>
      <c r="F473" s="182">
        <f t="shared" si="7"/>
        <v>8.8550983899821105</v>
      </c>
      <c r="G473" s="181">
        <v>559</v>
      </c>
      <c r="H473" s="205" t="s">
        <v>32</v>
      </c>
      <c r="I473" s="503"/>
      <c r="J473" s="181" t="s">
        <v>81</v>
      </c>
      <c r="K473" s="500" t="s">
        <v>785</v>
      </c>
      <c r="L473" s="181" t="s">
        <v>83</v>
      </c>
    </row>
    <row r="474" spans="1:12" hidden="1">
      <c r="A474" s="544">
        <v>46082</v>
      </c>
      <c r="B474" s="545" t="s">
        <v>79</v>
      </c>
      <c r="C474" s="546" t="s">
        <v>80</v>
      </c>
      <c r="D474" s="547" t="s">
        <v>10</v>
      </c>
      <c r="E474" s="546">
        <v>5000</v>
      </c>
      <c r="F474" s="545">
        <f t="shared" ref="F474:F513" si="8">+E474/G474</f>
        <v>8.8332980001413333</v>
      </c>
      <c r="G474" s="545">
        <v>566.04</v>
      </c>
      <c r="H474" s="546" t="s">
        <v>9</v>
      </c>
      <c r="I474" s="545"/>
      <c r="J474" s="545" t="s">
        <v>81</v>
      </c>
      <c r="K474" s="580" t="s">
        <v>1205</v>
      </c>
      <c r="L474" s="545" t="s">
        <v>83</v>
      </c>
    </row>
    <row r="475" spans="1:12" hidden="1">
      <c r="A475" s="544">
        <v>46082</v>
      </c>
      <c r="B475" s="545" t="s">
        <v>79</v>
      </c>
      <c r="C475" s="546" t="s">
        <v>80</v>
      </c>
      <c r="D475" s="549" t="s">
        <v>14</v>
      </c>
      <c r="E475" s="546">
        <v>10000</v>
      </c>
      <c r="F475" s="545">
        <f t="shared" si="8"/>
        <v>17.666596000282667</v>
      </c>
      <c r="G475" s="545">
        <v>566.04</v>
      </c>
      <c r="H475" s="546" t="s">
        <v>13</v>
      </c>
      <c r="I475" s="550"/>
      <c r="J475" s="545" t="s">
        <v>81</v>
      </c>
      <c r="K475" s="580" t="s">
        <v>1205</v>
      </c>
      <c r="L475" s="545" t="s">
        <v>83</v>
      </c>
    </row>
    <row r="476" spans="1:12">
      <c r="A476" s="544">
        <v>46082</v>
      </c>
      <c r="B476" s="545" t="s">
        <v>79</v>
      </c>
      <c r="C476" s="546" t="s">
        <v>80</v>
      </c>
      <c r="D476" s="546" t="s">
        <v>84</v>
      </c>
      <c r="E476" s="547">
        <v>5000</v>
      </c>
      <c r="F476" s="545">
        <f t="shared" si="8"/>
        <v>8.8332980001413333</v>
      </c>
      <c r="G476" s="545">
        <v>566.04</v>
      </c>
      <c r="H476" s="551" t="s">
        <v>11</v>
      </c>
      <c r="I476" s="552"/>
      <c r="J476" s="545" t="s">
        <v>81</v>
      </c>
      <c r="K476" s="580" t="s">
        <v>1205</v>
      </c>
      <c r="L476" s="545" t="s">
        <v>83</v>
      </c>
    </row>
    <row r="477" spans="1:12" hidden="1">
      <c r="A477" s="544">
        <v>46082</v>
      </c>
      <c r="B477" s="545" t="s">
        <v>79</v>
      </c>
      <c r="C477" s="546" t="s">
        <v>80</v>
      </c>
      <c r="D477" s="547" t="s">
        <v>10</v>
      </c>
      <c r="E477" s="546">
        <v>5000</v>
      </c>
      <c r="F477" s="545">
        <f t="shared" si="8"/>
        <v>8.8332980001413333</v>
      </c>
      <c r="G477" s="545">
        <v>566.04</v>
      </c>
      <c r="H477" s="546" t="s">
        <v>27</v>
      </c>
      <c r="I477" s="550"/>
      <c r="J477" s="545" t="s">
        <v>81</v>
      </c>
      <c r="K477" s="580" t="s">
        <v>1205</v>
      </c>
      <c r="L477" s="545" t="s">
        <v>83</v>
      </c>
    </row>
    <row r="478" spans="1:12" hidden="1">
      <c r="A478" s="544">
        <v>46082</v>
      </c>
      <c r="B478" s="545" t="s">
        <v>79</v>
      </c>
      <c r="C478" s="546" t="s">
        <v>80</v>
      </c>
      <c r="D478" s="547" t="s">
        <v>26</v>
      </c>
      <c r="E478" s="546">
        <v>5000</v>
      </c>
      <c r="F478" s="545">
        <f t="shared" si="8"/>
        <v>8.8332980001413333</v>
      </c>
      <c r="G478" s="545">
        <v>566.04</v>
      </c>
      <c r="H478" s="546" t="s">
        <v>25</v>
      </c>
      <c r="I478" s="550"/>
      <c r="J478" s="545" t="s">
        <v>81</v>
      </c>
      <c r="K478" s="580" t="s">
        <v>1205</v>
      </c>
      <c r="L478" s="545" t="s">
        <v>83</v>
      </c>
    </row>
    <row r="479" spans="1:12">
      <c r="A479" s="544">
        <v>46082</v>
      </c>
      <c r="B479" s="545" t="s">
        <v>79</v>
      </c>
      <c r="C479" s="546" t="s">
        <v>80</v>
      </c>
      <c r="D479" s="546" t="s">
        <v>84</v>
      </c>
      <c r="E479" s="546">
        <v>5000</v>
      </c>
      <c r="F479" s="545">
        <f t="shared" si="8"/>
        <v>8.8332980001413333</v>
      </c>
      <c r="G479" s="545">
        <v>566.04</v>
      </c>
      <c r="H479" s="546" t="s">
        <v>20</v>
      </c>
      <c r="I479" s="550"/>
      <c r="J479" s="545" t="s">
        <v>81</v>
      </c>
      <c r="K479" s="580" t="s">
        <v>1205</v>
      </c>
      <c r="L479" s="545" t="s">
        <v>83</v>
      </c>
    </row>
    <row r="480" spans="1:12">
      <c r="A480" s="544">
        <v>46082</v>
      </c>
      <c r="B480" s="545" t="s">
        <v>79</v>
      </c>
      <c r="C480" s="546" t="s">
        <v>80</v>
      </c>
      <c r="D480" s="546" t="s">
        <v>84</v>
      </c>
      <c r="E480" s="546">
        <v>5000</v>
      </c>
      <c r="F480" s="545">
        <f t="shared" si="8"/>
        <v>8.8332980001413333</v>
      </c>
      <c r="G480" s="545">
        <v>566.04</v>
      </c>
      <c r="H480" s="553" t="s">
        <v>18</v>
      </c>
      <c r="I480" s="554"/>
      <c r="J480" s="545" t="s">
        <v>81</v>
      </c>
      <c r="K480" s="580" t="s">
        <v>1205</v>
      </c>
      <c r="L480" s="545" t="s">
        <v>83</v>
      </c>
    </row>
    <row r="481" spans="1:12">
      <c r="A481" s="544">
        <v>46082</v>
      </c>
      <c r="B481" s="545" t="s">
        <v>79</v>
      </c>
      <c r="C481" s="546" t="s">
        <v>80</v>
      </c>
      <c r="D481" s="546" t="s">
        <v>84</v>
      </c>
      <c r="E481" s="547">
        <v>5000</v>
      </c>
      <c r="F481" s="545">
        <f t="shared" si="8"/>
        <v>8.8332980001413333</v>
      </c>
      <c r="G481" s="545">
        <v>566.04</v>
      </c>
      <c r="H481" s="546" t="s">
        <v>16</v>
      </c>
      <c r="I481" s="550"/>
      <c r="J481" s="545" t="s">
        <v>81</v>
      </c>
      <c r="K481" s="580" t="s">
        <v>1205</v>
      </c>
      <c r="L481" s="545" t="s">
        <v>83</v>
      </c>
    </row>
    <row r="482" spans="1:12" hidden="1">
      <c r="A482" s="544">
        <v>46082</v>
      </c>
      <c r="B482" s="545" t="s">
        <v>79</v>
      </c>
      <c r="C482" s="546" t="s">
        <v>80</v>
      </c>
      <c r="D482" s="547" t="s">
        <v>10</v>
      </c>
      <c r="E482" s="545">
        <v>5000</v>
      </c>
      <c r="F482" s="545">
        <f t="shared" si="8"/>
        <v>8.8332980001413333</v>
      </c>
      <c r="G482" s="545">
        <v>566.04</v>
      </c>
      <c r="H482" s="546" t="s">
        <v>22</v>
      </c>
      <c r="I482" s="550"/>
      <c r="J482" s="555" t="s">
        <v>81</v>
      </c>
      <c r="K482" s="580" t="s">
        <v>1205</v>
      </c>
      <c r="L482" s="545" t="s">
        <v>83</v>
      </c>
    </row>
    <row r="483" spans="1:12" hidden="1">
      <c r="A483" s="556">
        <v>46083</v>
      </c>
      <c r="B483" s="557" t="s">
        <v>85</v>
      </c>
      <c r="C483" s="551" t="s">
        <v>86</v>
      </c>
      <c r="D483" s="551" t="s">
        <v>87</v>
      </c>
      <c r="E483" s="558">
        <v>6000</v>
      </c>
      <c r="F483" s="545">
        <f t="shared" si="8"/>
        <v>10.599957600169599</v>
      </c>
      <c r="G483" s="545">
        <v>566.04</v>
      </c>
      <c r="H483" s="551" t="s">
        <v>11</v>
      </c>
      <c r="I483" s="552"/>
      <c r="J483" s="545" t="s">
        <v>81</v>
      </c>
      <c r="K483" s="580" t="s">
        <v>1205</v>
      </c>
      <c r="L483" s="545" t="s">
        <v>83</v>
      </c>
    </row>
    <row r="484" spans="1:12" hidden="1">
      <c r="A484" s="556">
        <v>46083</v>
      </c>
      <c r="B484" s="557" t="s">
        <v>88</v>
      </c>
      <c r="C484" s="551" t="s">
        <v>89</v>
      </c>
      <c r="D484" s="551" t="s">
        <v>87</v>
      </c>
      <c r="E484" s="558">
        <v>6000</v>
      </c>
      <c r="F484" s="545">
        <f t="shared" si="8"/>
        <v>10.599957600169599</v>
      </c>
      <c r="G484" s="545">
        <v>566.04</v>
      </c>
      <c r="H484" s="551" t="s">
        <v>11</v>
      </c>
      <c r="I484" s="552"/>
      <c r="J484" s="545" t="s">
        <v>81</v>
      </c>
      <c r="K484" s="580" t="s">
        <v>1205</v>
      </c>
      <c r="L484" s="545" t="s">
        <v>83</v>
      </c>
    </row>
    <row r="485" spans="1:12" hidden="1">
      <c r="A485" s="556">
        <v>46083</v>
      </c>
      <c r="B485" s="557" t="s">
        <v>90</v>
      </c>
      <c r="C485" s="551" t="s">
        <v>89</v>
      </c>
      <c r="D485" s="551" t="s">
        <v>87</v>
      </c>
      <c r="E485" s="558">
        <v>30000</v>
      </c>
      <c r="F485" s="545">
        <f t="shared" si="8"/>
        <v>52.999788000848</v>
      </c>
      <c r="G485" s="545">
        <v>566.04</v>
      </c>
      <c r="H485" s="551" t="s">
        <v>11</v>
      </c>
      <c r="I485" s="552"/>
      <c r="J485" s="545" t="s">
        <v>81</v>
      </c>
      <c r="K485" s="580" t="s">
        <v>1205</v>
      </c>
      <c r="L485" s="545" t="s">
        <v>83</v>
      </c>
    </row>
    <row r="486" spans="1:12" hidden="1">
      <c r="A486" s="556">
        <v>46083</v>
      </c>
      <c r="B486" s="557" t="s">
        <v>91</v>
      </c>
      <c r="C486" s="551" t="s">
        <v>89</v>
      </c>
      <c r="D486" s="551" t="s">
        <v>87</v>
      </c>
      <c r="E486" s="558">
        <v>6000</v>
      </c>
      <c r="F486" s="545">
        <f t="shared" si="8"/>
        <v>10.599957600169599</v>
      </c>
      <c r="G486" s="545">
        <v>566.04</v>
      </c>
      <c r="H486" s="551" t="s">
        <v>11</v>
      </c>
      <c r="I486" s="552"/>
      <c r="J486" s="545" t="s">
        <v>81</v>
      </c>
      <c r="K486" s="580" t="s">
        <v>1205</v>
      </c>
      <c r="L486" s="545" t="s">
        <v>83</v>
      </c>
    </row>
    <row r="487" spans="1:12" hidden="1">
      <c r="A487" s="544">
        <v>46083</v>
      </c>
      <c r="B487" s="545" t="s">
        <v>92</v>
      </c>
      <c r="C487" s="546" t="s">
        <v>86</v>
      </c>
      <c r="D487" s="546" t="s">
        <v>26</v>
      </c>
      <c r="E487" s="546">
        <v>4000</v>
      </c>
      <c r="F487" s="545">
        <f t="shared" si="8"/>
        <v>7.0666384001130664</v>
      </c>
      <c r="G487" s="545">
        <v>566.04</v>
      </c>
      <c r="H487" s="546" t="s">
        <v>25</v>
      </c>
      <c r="I487" s="550" t="s">
        <v>93</v>
      </c>
      <c r="J487" s="545" t="s">
        <v>81</v>
      </c>
      <c r="K487" s="580" t="s">
        <v>1205</v>
      </c>
      <c r="L487" s="545" t="s">
        <v>83</v>
      </c>
    </row>
    <row r="488" spans="1:12" hidden="1">
      <c r="A488" s="544">
        <v>46083</v>
      </c>
      <c r="B488" s="545" t="s">
        <v>94</v>
      </c>
      <c r="C488" s="546" t="s">
        <v>86</v>
      </c>
      <c r="D488" s="546" t="s">
        <v>26</v>
      </c>
      <c r="E488" s="546">
        <v>4000</v>
      </c>
      <c r="F488" s="545">
        <f t="shared" si="8"/>
        <v>7.0666384001130664</v>
      </c>
      <c r="G488" s="545">
        <v>566.04</v>
      </c>
      <c r="H488" s="546" t="s">
        <v>25</v>
      </c>
      <c r="I488" s="550" t="s">
        <v>93</v>
      </c>
      <c r="J488" s="545" t="s">
        <v>81</v>
      </c>
      <c r="K488" s="580" t="s">
        <v>1205</v>
      </c>
      <c r="L488" s="545" t="s">
        <v>83</v>
      </c>
    </row>
    <row r="489" spans="1:12">
      <c r="A489" s="559">
        <v>46083</v>
      </c>
      <c r="B489" s="560" t="s">
        <v>95</v>
      </c>
      <c r="C489" s="553" t="s">
        <v>86</v>
      </c>
      <c r="D489" s="546" t="s">
        <v>84</v>
      </c>
      <c r="E489" s="561">
        <v>2500</v>
      </c>
      <c r="F489" s="545">
        <f t="shared" si="8"/>
        <v>4.4166490000706666</v>
      </c>
      <c r="G489" s="545">
        <v>566.04</v>
      </c>
      <c r="H489" s="553" t="s">
        <v>18</v>
      </c>
      <c r="I489" s="554" t="s">
        <v>96</v>
      </c>
      <c r="J489" s="545" t="s">
        <v>81</v>
      </c>
      <c r="K489" s="580" t="s">
        <v>1205</v>
      </c>
      <c r="L489" s="545" t="s">
        <v>83</v>
      </c>
    </row>
    <row r="490" spans="1:12">
      <c r="A490" s="559">
        <v>46083</v>
      </c>
      <c r="B490" s="560" t="s">
        <v>97</v>
      </c>
      <c r="C490" s="553" t="s">
        <v>86</v>
      </c>
      <c r="D490" s="546" t="s">
        <v>84</v>
      </c>
      <c r="E490" s="561">
        <v>1500</v>
      </c>
      <c r="F490" s="545">
        <f t="shared" si="8"/>
        <v>2.6499894000423998</v>
      </c>
      <c r="G490" s="545">
        <v>566.04</v>
      </c>
      <c r="H490" s="553" t="s">
        <v>18</v>
      </c>
      <c r="I490" s="554" t="s">
        <v>96</v>
      </c>
      <c r="J490" s="545" t="s">
        <v>81</v>
      </c>
      <c r="K490" s="580" t="s">
        <v>1205</v>
      </c>
      <c r="L490" s="545" t="s">
        <v>83</v>
      </c>
    </row>
    <row r="491" spans="1:12">
      <c r="A491" s="559">
        <v>46083</v>
      </c>
      <c r="B491" s="560" t="s">
        <v>98</v>
      </c>
      <c r="C491" s="551" t="s">
        <v>89</v>
      </c>
      <c r="D491" s="546" t="s">
        <v>84</v>
      </c>
      <c r="E491" s="561">
        <v>5000</v>
      </c>
      <c r="F491" s="545">
        <f t="shared" si="8"/>
        <v>8.8332980001413333</v>
      </c>
      <c r="G491" s="545">
        <v>566.04</v>
      </c>
      <c r="H491" s="553" t="s">
        <v>18</v>
      </c>
      <c r="I491" s="554" t="s">
        <v>96</v>
      </c>
      <c r="J491" s="545" t="s">
        <v>81</v>
      </c>
      <c r="K491" s="580" t="s">
        <v>1205</v>
      </c>
      <c r="L491" s="545" t="s">
        <v>83</v>
      </c>
    </row>
    <row r="492" spans="1:12">
      <c r="A492" s="559">
        <v>46083</v>
      </c>
      <c r="B492" s="560" t="s">
        <v>99</v>
      </c>
      <c r="C492" s="553" t="s">
        <v>86</v>
      </c>
      <c r="D492" s="546" t="s">
        <v>84</v>
      </c>
      <c r="E492" s="561">
        <v>500</v>
      </c>
      <c r="F492" s="545">
        <f t="shared" si="8"/>
        <v>0.8833298000141333</v>
      </c>
      <c r="G492" s="545">
        <v>566.04</v>
      </c>
      <c r="H492" s="553" t="s">
        <v>18</v>
      </c>
      <c r="I492" s="554" t="s">
        <v>96</v>
      </c>
      <c r="J492" s="545" t="s">
        <v>81</v>
      </c>
      <c r="K492" s="580" t="s">
        <v>1205</v>
      </c>
      <c r="L492" s="545" t="s">
        <v>83</v>
      </c>
    </row>
    <row r="493" spans="1:12">
      <c r="A493" s="559">
        <v>46083</v>
      </c>
      <c r="B493" s="560" t="s">
        <v>100</v>
      </c>
      <c r="C493" s="553" t="s">
        <v>86</v>
      </c>
      <c r="D493" s="546" t="s">
        <v>84</v>
      </c>
      <c r="E493" s="561">
        <v>5000</v>
      </c>
      <c r="F493" s="545">
        <f t="shared" si="8"/>
        <v>8.8332980001413333</v>
      </c>
      <c r="G493" s="545">
        <v>566.04</v>
      </c>
      <c r="H493" s="553" t="s">
        <v>18</v>
      </c>
      <c r="I493" s="554" t="s">
        <v>96</v>
      </c>
      <c r="J493" s="545" t="s">
        <v>81</v>
      </c>
      <c r="K493" s="580" t="s">
        <v>1205</v>
      </c>
      <c r="L493" s="545" t="s">
        <v>83</v>
      </c>
    </row>
    <row r="494" spans="1:12">
      <c r="A494" s="559">
        <v>46083</v>
      </c>
      <c r="B494" s="560" t="s">
        <v>101</v>
      </c>
      <c r="C494" s="553" t="s">
        <v>86</v>
      </c>
      <c r="D494" s="546" t="s">
        <v>84</v>
      </c>
      <c r="E494" s="561">
        <v>5000</v>
      </c>
      <c r="F494" s="545">
        <f t="shared" si="8"/>
        <v>8.8332980001413333</v>
      </c>
      <c r="G494" s="545">
        <v>566.04</v>
      </c>
      <c r="H494" s="553" t="s">
        <v>18</v>
      </c>
      <c r="I494" s="554" t="s">
        <v>96</v>
      </c>
      <c r="J494" s="545" t="s">
        <v>81</v>
      </c>
      <c r="K494" s="580" t="s">
        <v>1205</v>
      </c>
      <c r="L494" s="545" t="s">
        <v>83</v>
      </c>
    </row>
    <row r="495" spans="1:12">
      <c r="A495" s="559">
        <v>46083</v>
      </c>
      <c r="B495" s="560" t="s">
        <v>102</v>
      </c>
      <c r="C495" s="553" t="s">
        <v>86</v>
      </c>
      <c r="D495" s="546" t="s">
        <v>84</v>
      </c>
      <c r="E495" s="561">
        <v>500</v>
      </c>
      <c r="F495" s="545">
        <f t="shared" si="8"/>
        <v>0.8833298000141333</v>
      </c>
      <c r="G495" s="545">
        <v>566.04</v>
      </c>
      <c r="H495" s="553" t="s">
        <v>18</v>
      </c>
      <c r="I495" s="554" t="s">
        <v>96</v>
      </c>
      <c r="J495" s="545" t="s">
        <v>81</v>
      </c>
      <c r="K495" s="580" t="s">
        <v>1205</v>
      </c>
      <c r="L495" s="545" t="s">
        <v>83</v>
      </c>
    </row>
    <row r="496" spans="1:12">
      <c r="A496" s="559">
        <v>46083</v>
      </c>
      <c r="B496" s="560" t="s">
        <v>103</v>
      </c>
      <c r="C496" s="553" t="s">
        <v>86</v>
      </c>
      <c r="D496" s="546" t="s">
        <v>84</v>
      </c>
      <c r="E496" s="561">
        <v>500</v>
      </c>
      <c r="F496" s="545">
        <f t="shared" si="8"/>
        <v>0.8833298000141333</v>
      </c>
      <c r="G496" s="545">
        <v>566.04</v>
      </c>
      <c r="H496" s="553" t="s">
        <v>18</v>
      </c>
      <c r="I496" s="554" t="s">
        <v>96</v>
      </c>
      <c r="J496" s="545" t="s">
        <v>81</v>
      </c>
      <c r="K496" s="580" t="s">
        <v>1205</v>
      </c>
      <c r="L496" s="545" t="s">
        <v>83</v>
      </c>
    </row>
    <row r="497" spans="1:12">
      <c r="A497" s="559">
        <v>46083</v>
      </c>
      <c r="B497" s="560" t="s">
        <v>104</v>
      </c>
      <c r="C497" s="553" t="s">
        <v>86</v>
      </c>
      <c r="D497" s="546" t="s">
        <v>84</v>
      </c>
      <c r="E497" s="561">
        <v>500</v>
      </c>
      <c r="F497" s="545">
        <f t="shared" si="8"/>
        <v>0.8833298000141333</v>
      </c>
      <c r="G497" s="545">
        <v>566.04</v>
      </c>
      <c r="H497" s="553" t="s">
        <v>18</v>
      </c>
      <c r="I497" s="554" t="s">
        <v>96</v>
      </c>
      <c r="J497" s="545" t="s">
        <v>81</v>
      </c>
      <c r="K497" s="580" t="s">
        <v>1205</v>
      </c>
      <c r="L497" s="545" t="s">
        <v>83</v>
      </c>
    </row>
    <row r="498" spans="1:12">
      <c r="A498" s="559">
        <v>46083</v>
      </c>
      <c r="B498" s="560" t="s">
        <v>105</v>
      </c>
      <c r="C498" s="553" t="s">
        <v>86</v>
      </c>
      <c r="D498" s="546" t="s">
        <v>84</v>
      </c>
      <c r="E498" s="561">
        <v>500</v>
      </c>
      <c r="F498" s="545">
        <f t="shared" si="8"/>
        <v>0.8833298000141333</v>
      </c>
      <c r="G498" s="545">
        <v>566.04</v>
      </c>
      <c r="H498" s="553" t="s">
        <v>18</v>
      </c>
      <c r="I498" s="554" t="s">
        <v>96</v>
      </c>
      <c r="J498" s="545" t="s">
        <v>81</v>
      </c>
      <c r="K498" s="580" t="s">
        <v>1205</v>
      </c>
      <c r="L498" s="545" t="s">
        <v>83</v>
      </c>
    </row>
    <row r="499" spans="1:12">
      <c r="A499" s="559">
        <v>46083</v>
      </c>
      <c r="B499" s="560" t="s">
        <v>106</v>
      </c>
      <c r="C499" s="553" t="s">
        <v>86</v>
      </c>
      <c r="D499" s="546" t="s">
        <v>84</v>
      </c>
      <c r="E499" s="561">
        <v>1500</v>
      </c>
      <c r="F499" s="545">
        <f t="shared" si="8"/>
        <v>2.6499894000423998</v>
      </c>
      <c r="G499" s="545">
        <v>566.04</v>
      </c>
      <c r="H499" s="553" t="s">
        <v>18</v>
      </c>
      <c r="I499" s="554" t="s">
        <v>96</v>
      </c>
      <c r="J499" s="545" t="s">
        <v>81</v>
      </c>
      <c r="K499" s="580" t="s">
        <v>1205</v>
      </c>
      <c r="L499" s="545" t="s">
        <v>83</v>
      </c>
    </row>
    <row r="500" spans="1:12">
      <c r="A500" s="559">
        <v>46083</v>
      </c>
      <c r="B500" s="560" t="s">
        <v>107</v>
      </c>
      <c r="C500" s="553" t="s">
        <v>86</v>
      </c>
      <c r="D500" s="546" t="s">
        <v>84</v>
      </c>
      <c r="E500" s="561">
        <v>6000</v>
      </c>
      <c r="F500" s="545">
        <f t="shared" si="8"/>
        <v>10.599957600169599</v>
      </c>
      <c r="G500" s="545">
        <v>566.04</v>
      </c>
      <c r="H500" s="553" t="s">
        <v>18</v>
      </c>
      <c r="I500" s="554" t="s">
        <v>96</v>
      </c>
      <c r="J500" s="545" t="s">
        <v>81</v>
      </c>
      <c r="K500" s="580" t="s">
        <v>1205</v>
      </c>
      <c r="L500" s="545" t="s">
        <v>83</v>
      </c>
    </row>
    <row r="501" spans="1:12" hidden="1">
      <c r="A501" s="544">
        <v>46084</v>
      </c>
      <c r="B501" s="545" t="s">
        <v>108</v>
      </c>
      <c r="C501" s="562" t="s">
        <v>128</v>
      </c>
      <c r="D501" s="551" t="s">
        <v>87</v>
      </c>
      <c r="E501" s="562">
        <v>50000</v>
      </c>
      <c r="F501" s="545">
        <f t="shared" si="8"/>
        <v>88.332980001413333</v>
      </c>
      <c r="G501" s="545">
        <v>566.04</v>
      </c>
      <c r="H501" s="546" t="s">
        <v>9</v>
      </c>
      <c r="I501" s="545"/>
      <c r="J501" s="545" t="s">
        <v>81</v>
      </c>
      <c r="K501" s="580" t="s">
        <v>1205</v>
      </c>
      <c r="L501" s="545" t="s">
        <v>83</v>
      </c>
    </row>
    <row r="502" spans="1:12" hidden="1">
      <c r="A502" s="544">
        <v>46084</v>
      </c>
      <c r="B502" s="545" t="s">
        <v>109</v>
      </c>
      <c r="C502" s="562" t="s">
        <v>128</v>
      </c>
      <c r="D502" s="551" t="s">
        <v>87</v>
      </c>
      <c r="E502" s="546">
        <v>40000</v>
      </c>
      <c r="F502" s="545">
        <f t="shared" si="8"/>
        <v>70.666384001130666</v>
      </c>
      <c r="G502" s="545">
        <v>566.04</v>
      </c>
      <c r="H502" s="546" t="s">
        <v>9</v>
      </c>
      <c r="I502" s="545"/>
      <c r="J502" s="545" t="s">
        <v>81</v>
      </c>
      <c r="K502" s="580" t="s">
        <v>1205</v>
      </c>
      <c r="L502" s="545" t="s">
        <v>83</v>
      </c>
    </row>
    <row r="503" spans="1:12" hidden="1">
      <c r="A503" s="544">
        <v>46084</v>
      </c>
      <c r="B503" s="545" t="s">
        <v>110</v>
      </c>
      <c r="C503" s="546" t="s">
        <v>128</v>
      </c>
      <c r="D503" s="551" t="s">
        <v>87</v>
      </c>
      <c r="E503" s="546">
        <v>40000</v>
      </c>
      <c r="F503" s="545">
        <f t="shared" si="8"/>
        <v>70.666384001130666</v>
      </c>
      <c r="G503" s="545">
        <v>566.04</v>
      </c>
      <c r="H503" s="546" t="s">
        <v>9</v>
      </c>
      <c r="I503" s="545"/>
      <c r="J503" s="545" t="s">
        <v>81</v>
      </c>
      <c r="K503" s="580" t="s">
        <v>1205</v>
      </c>
      <c r="L503" s="545" t="s">
        <v>83</v>
      </c>
    </row>
    <row r="504" spans="1:12" hidden="1">
      <c r="A504" s="544">
        <v>46084</v>
      </c>
      <c r="B504" s="545" t="s">
        <v>111</v>
      </c>
      <c r="C504" s="546" t="s">
        <v>86</v>
      </c>
      <c r="D504" s="551" t="s">
        <v>87</v>
      </c>
      <c r="E504" s="563">
        <v>10000</v>
      </c>
      <c r="F504" s="545">
        <f t="shared" si="8"/>
        <v>17.666596000282667</v>
      </c>
      <c r="G504" s="545">
        <v>566.04</v>
      </c>
      <c r="H504" s="546" t="s">
        <v>9</v>
      </c>
      <c r="I504" s="564"/>
      <c r="J504" s="545" t="s">
        <v>81</v>
      </c>
      <c r="K504" s="580" t="s">
        <v>1205</v>
      </c>
      <c r="L504" s="545" t="s">
        <v>83</v>
      </c>
    </row>
    <row r="505" spans="1:12" hidden="1">
      <c r="A505" s="544">
        <v>46084</v>
      </c>
      <c r="B505" s="545" t="s">
        <v>112</v>
      </c>
      <c r="C505" s="546" t="s">
        <v>86</v>
      </c>
      <c r="D505" s="551" t="s">
        <v>87</v>
      </c>
      <c r="E505" s="546">
        <v>5000</v>
      </c>
      <c r="F505" s="545">
        <f t="shared" si="8"/>
        <v>8.8332980001413333</v>
      </c>
      <c r="G505" s="545">
        <v>566.04</v>
      </c>
      <c r="H505" s="546" t="s">
        <v>9</v>
      </c>
      <c r="I505" s="564"/>
      <c r="J505" s="545" t="s">
        <v>81</v>
      </c>
      <c r="K505" s="580" t="s">
        <v>1205</v>
      </c>
      <c r="L505" s="545" t="s">
        <v>83</v>
      </c>
    </row>
    <row r="506" spans="1:12" hidden="1">
      <c r="A506" s="544">
        <v>46084</v>
      </c>
      <c r="B506" s="545" t="s">
        <v>113</v>
      </c>
      <c r="C506" s="551" t="s">
        <v>89</v>
      </c>
      <c r="D506" s="551" t="s">
        <v>87</v>
      </c>
      <c r="E506" s="563">
        <v>6000</v>
      </c>
      <c r="F506" s="545">
        <f t="shared" si="8"/>
        <v>10.599957600169599</v>
      </c>
      <c r="G506" s="545">
        <v>566.04</v>
      </c>
      <c r="H506" s="546" t="s">
        <v>9</v>
      </c>
      <c r="I506" s="564"/>
      <c r="J506" s="545" t="s">
        <v>81</v>
      </c>
      <c r="K506" s="580" t="s">
        <v>1205</v>
      </c>
      <c r="L506" s="545" t="s">
        <v>83</v>
      </c>
    </row>
    <row r="507" spans="1:12" hidden="1">
      <c r="A507" s="544">
        <v>46084</v>
      </c>
      <c r="B507" s="545" t="s">
        <v>114</v>
      </c>
      <c r="C507" s="551" t="s">
        <v>89</v>
      </c>
      <c r="D507" s="551" t="s">
        <v>87</v>
      </c>
      <c r="E507" s="546">
        <v>15000</v>
      </c>
      <c r="F507" s="545">
        <f t="shared" si="8"/>
        <v>26.499894000424</v>
      </c>
      <c r="G507" s="545">
        <v>566.04</v>
      </c>
      <c r="H507" s="546" t="s">
        <v>9</v>
      </c>
      <c r="I507" s="564"/>
      <c r="J507" s="545" t="s">
        <v>81</v>
      </c>
      <c r="K507" s="580" t="s">
        <v>1205</v>
      </c>
      <c r="L507" s="545" t="s">
        <v>83</v>
      </c>
    </row>
    <row r="508" spans="1:12" hidden="1">
      <c r="A508" s="544">
        <v>46084</v>
      </c>
      <c r="B508" s="545" t="s">
        <v>115</v>
      </c>
      <c r="C508" s="562" t="s">
        <v>116</v>
      </c>
      <c r="D508" s="551" t="s">
        <v>87</v>
      </c>
      <c r="E508" s="546">
        <v>50000</v>
      </c>
      <c r="F508" s="545">
        <f t="shared" si="8"/>
        <v>88.332980001413333</v>
      </c>
      <c r="G508" s="545">
        <v>566.04</v>
      </c>
      <c r="H508" s="546" t="s">
        <v>9</v>
      </c>
      <c r="I508" s="550" t="s">
        <v>117</v>
      </c>
      <c r="J508" s="545" t="s">
        <v>81</v>
      </c>
      <c r="K508" s="580" t="s">
        <v>1205</v>
      </c>
      <c r="L508" s="545" t="s">
        <v>83</v>
      </c>
    </row>
    <row r="509" spans="1:12" hidden="1">
      <c r="A509" s="544">
        <v>46084</v>
      </c>
      <c r="B509" s="545" t="s">
        <v>118</v>
      </c>
      <c r="C509" s="546" t="s">
        <v>86</v>
      </c>
      <c r="D509" s="551" t="s">
        <v>87</v>
      </c>
      <c r="E509" s="563">
        <v>5000</v>
      </c>
      <c r="F509" s="545">
        <f t="shared" si="8"/>
        <v>8.8332980001413333</v>
      </c>
      <c r="G509" s="545">
        <v>566.04</v>
      </c>
      <c r="H509" s="546" t="s">
        <v>13</v>
      </c>
      <c r="I509" s="545"/>
      <c r="J509" s="545" t="s">
        <v>81</v>
      </c>
      <c r="K509" s="580" t="s">
        <v>1205</v>
      </c>
      <c r="L509" s="545" t="s">
        <v>83</v>
      </c>
    </row>
    <row r="510" spans="1:12" hidden="1">
      <c r="A510" s="544">
        <v>46084</v>
      </c>
      <c r="B510" s="545" t="s">
        <v>113</v>
      </c>
      <c r="C510" s="551" t="s">
        <v>89</v>
      </c>
      <c r="D510" s="551" t="s">
        <v>87</v>
      </c>
      <c r="E510" s="563">
        <v>6000</v>
      </c>
      <c r="F510" s="545">
        <f t="shared" si="8"/>
        <v>10.599957600169599</v>
      </c>
      <c r="G510" s="545">
        <v>566.04</v>
      </c>
      <c r="H510" s="546" t="s">
        <v>13</v>
      </c>
      <c r="I510" s="545"/>
      <c r="J510" s="545" t="s">
        <v>81</v>
      </c>
      <c r="K510" s="580" t="s">
        <v>1205</v>
      </c>
      <c r="L510" s="545" t="s">
        <v>83</v>
      </c>
    </row>
    <row r="511" spans="1:12" hidden="1">
      <c r="A511" s="544">
        <v>46084</v>
      </c>
      <c r="B511" s="545" t="s">
        <v>119</v>
      </c>
      <c r="C511" s="551" t="s">
        <v>89</v>
      </c>
      <c r="D511" s="551" t="s">
        <v>87</v>
      </c>
      <c r="E511" s="563">
        <v>30000</v>
      </c>
      <c r="F511" s="545">
        <f t="shared" si="8"/>
        <v>52.999788000848</v>
      </c>
      <c r="G511" s="545">
        <v>566.04</v>
      </c>
      <c r="H511" s="546" t="s">
        <v>13</v>
      </c>
      <c r="I511" s="545"/>
      <c r="J511" s="545" t="s">
        <v>81</v>
      </c>
      <c r="K511" s="580" t="s">
        <v>1205</v>
      </c>
      <c r="L511" s="545" t="s">
        <v>83</v>
      </c>
    </row>
    <row r="512" spans="1:12" hidden="1">
      <c r="A512" s="544">
        <v>46084</v>
      </c>
      <c r="B512" s="545" t="s">
        <v>120</v>
      </c>
      <c r="C512" s="551" t="s">
        <v>89</v>
      </c>
      <c r="D512" s="551" t="s">
        <v>87</v>
      </c>
      <c r="E512" s="563">
        <v>5000</v>
      </c>
      <c r="F512" s="545">
        <f t="shared" si="8"/>
        <v>8.8332980001413333</v>
      </c>
      <c r="G512" s="545">
        <v>566.04</v>
      </c>
      <c r="H512" s="546" t="s">
        <v>13</v>
      </c>
      <c r="I512" s="545"/>
      <c r="J512" s="545" t="s">
        <v>81</v>
      </c>
      <c r="K512" s="580" t="s">
        <v>1205</v>
      </c>
      <c r="L512" s="545" t="s">
        <v>83</v>
      </c>
    </row>
    <row r="513" spans="1:12" hidden="1">
      <c r="A513" s="544">
        <v>46084</v>
      </c>
      <c r="B513" s="545" t="s">
        <v>121</v>
      </c>
      <c r="C513" s="546" t="s">
        <v>86</v>
      </c>
      <c r="D513" s="551" t="s">
        <v>87</v>
      </c>
      <c r="E513" s="563">
        <v>11000</v>
      </c>
      <c r="F513" s="545">
        <f t="shared" si="8"/>
        <v>19.433255600310932</v>
      </c>
      <c r="G513" s="545">
        <v>566.04</v>
      </c>
      <c r="H513" s="546" t="s">
        <v>13</v>
      </c>
      <c r="I513" s="545"/>
      <c r="J513" s="545" t="s">
        <v>81</v>
      </c>
      <c r="K513" s="580" t="s">
        <v>1205</v>
      </c>
      <c r="L513" s="545" t="s">
        <v>83</v>
      </c>
    </row>
    <row r="514" spans="1:12" hidden="1">
      <c r="A514" s="544">
        <v>46084</v>
      </c>
      <c r="B514" s="545" t="s">
        <v>122</v>
      </c>
      <c r="C514" s="546" t="s">
        <v>86</v>
      </c>
      <c r="D514" s="551" t="s">
        <v>87</v>
      </c>
      <c r="E514" s="563">
        <v>10000</v>
      </c>
      <c r="F514" s="545">
        <f t="shared" ref="F514:F577" si="9">+E514/G514</f>
        <v>17.666596000282667</v>
      </c>
      <c r="G514" s="545">
        <v>566.04</v>
      </c>
      <c r="H514" s="546" t="s">
        <v>13</v>
      </c>
      <c r="I514" s="545"/>
      <c r="J514" s="545" t="s">
        <v>81</v>
      </c>
      <c r="K514" s="580" t="s">
        <v>1205</v>
      </c>
      <c r="L514" s="545" t="s">
        <v>83</v>
      </c>
    </row>
    <row r="515" spans="1:12" hidden="1">
      <c r="A515" s="544">
        <v>46084</v>
      </c>
      <c r="B515" s="545" t="s">
        <v>121</v>
      </c>
      <c r="C515" s="546" t="s">
        <v>86</v>
      </c>
      <c r="D515" s="551" t="s">
        <v>87</v>
      </c>
      <c r="E515" s="563">
        <v>10000</v>
      </c>
      <c r="F515" s="545">
        <f t="shared" si="9"/>
        <v>17.666596000282667</v>
      </c>
      <c r="G515" s="545">
        <v>566.04</v>
      </c>
      <c r="H515" s="546" t="s">
        <v>13</v>
      </c>
      <c r="I515" s="545"/>
      <c r="J515" s="565" t="s">
        <v>81</v>
      </c>
      <c r="K515" s="580" t="s">
        <v>1205</v>
      </c>
      <c r="L515" s="545" t="s">
        <v>83</v>
      </c>
    </row>
    <row r="516" spans="1:12" hidden="1">
      <c r="A516" s="556">
        <v>46084</v>
      </c>
      <c r="B516" s="557" t="s">
        <v>123</v>
      </c>
      <c r="C516" s="551" t="s">
        <v>86</v>
      </c>
      <c r="D516" s="551" t="s">
        <v>87</v>
      </c>
      <c r="E516" s="558">
        <v>5000</v>
      </c>
      <c r="F516" s="545">
        <f t="shared" si="9"/>
        <v>8.8332980001413333</v>
      </c>
      <c r="G516" s="545">
        <v>566.04</v>
      </c>
      <c r="H516" s="551" t="s">
        <v>11</v>
      </c>
      <c r="I516" s="552"/>
      <c r="J516" s="545" t="s">
        <v>81</v>
      </c>
      <c r="K516" s="580" t="s">
        <v>1205</v>
      </c>
      <c r="L516" s="545" t="s">
        <v>83</v>
      </c>
    </row>
    <row r="517" spans="1:12" hidden="1">
      <c r="A517" s="566">
        <v>46084</v>
      </c>
      <c r="B517" s="567" t="s">
        <v>124</v>
      </c>
      <c r="C517" s="546" t="s">
        <v>125</v>
      </c>
      <c r="D517" s="547" t="s">
        <v>10</v>
      </c>
      <c r="E517" s="546">
        <v>45000</v>
      </c>
      <c r="F517" s="545">
        <f t="shared" si="9"/>
        <v>79.499682001272006</v>
      </c>
      <c r="G517" s="545">
        <v>566.04</v>
      </c>
      <c r="H517" s="546" t="s">
        <v>27</v>
      </c>
      <c r="I517" s="545" t="s">
        <v>126</v>
      </c>
      <c r="J517" s="545" t="s">
        <v>81</v>
      </c>
      <c r="K517" s="580" t="s">
        <v>1205</v>
      </c>
      <c r="L517" s="545" t="s">
        <v>83</v>
      </c>
    </row>
    <row r="518" spans="1:12" hidden="1">
      <c r="A518" s="544">
        <v>46084</v>
      </c>
      <c r="B518" s="545" t="s">
        <v>127</v>
      </c>
      <c r="C518" s="546" t="s">
        <v>128</v>
      </c>
      <c r="D518" s="551" t="s">
        <v>87</v>
      </c>
      <c r="E518" s="563">
        <v>50000</v>
      </c>
      <c r="F518" s="545">
        <f t="shared" si="9"/>
        <v>88.332980001413333</v>
      </c>
      <c r="G518" s="545">
        <v>566.04</v>
      </c>
      <c r="H518" s="546" t="s">
        <v>25</v>
      </c>
      <c r="I518" s="550"/>
      <c r="J518" s="545" t="s">
        <v>81</v>
      </c>
      <c r="K518" s="580" t="s">
        <v>1205</v>
      </c>
      <c r="L518" s="545" t="s">
        <v>83</v>
      </c>
    </row>
    <row r="519" spans="1:12" hidden="1">
      <c r="A519" s="544">
        <v>46084</v>
      </c>
      <c r="B519" s="545" t="s">
        <v>129</v>
      </c>
      <c r="C519" s="546" t="s">
        <v>128</v>
      </c>
      <c r="D519" s="551" t="s">
        <v>87</v>
      </c>
      <c r="E519" s="546">
        <v>40000</v>
      </c>
      <c r="F519" s="545">
        <f t="shared" si="9"/>
        <v>70.666384001130666</v>
      </c>
      <c r="G519" s="545">
        <v>566.04</v>
      </c>
      <c r="H519" s="546" t="s">
        <v>25</v>
      </c>
      <c r="I519" s="550"/>
      <c r="J519" s="545" t="s">
        <v>81</v>
      </c>
      <c r="K519" s="580" t="s">
        <v>1205</v>
      </c>
      <c r="L519" s="545" t="s">
        <v>83</v>
      </c>
    </row>
    <row r="520" spans="1:12" hidden="1">
      <c r="A520" s="544">
        <v>46084</v>
      </c>
      <c r="B520" s="545" t="s">
        <v>130</v>
      </c>
      <c r="C520" s="546" t="s">
        <v>128</v>
      </c>
      <c r="D520" s="551" t="s">
        <v>87</v>
      </c>
      <c r="E520" s="546">
        <v>40000</v>
      </c>
      <c r="F520" s="545">
        <f t="shared" si="9"/>
        <v>70.666384001130666</v>
      </c>
      <c r="G520" s="545">
        <v>566.04</v>
      </c>
      <c r="H520" s="546" t="s">
        <v>25</v>
      </c>
      <c r="I520" s="550"/>
      <c r="J520" s="545" t="s">
        <v>81</v>
      </c>
      <c r="K520" s="580" t="s">
        <v>1205</v>
      </c>
      <c r="L520" s="545" t="s">
        <v>83</v>
      </c>
    </row>
    <row r="521" spans="1:12" hidden="1">
      <c r="A521" s="544">
        <v>46084</v>
      </c>
      <c r="B521" s="545" t="s">
        <v>131</v>
      </c>
      <c r="C521" s="546" t="s">
        <v>86</v>
      </c>
      <c r="D521" s="551" t="s">
        <v>87</v>
      </c>
      <c r="E521" s="546">
        <v>14000</v>
      </c>
      <c r="F521" s="545">
        <f t="shared" si="9"/>
        <v>24.733234400395734</v>
      </c>
      <c r="G521" s="545">
        <v>566.04</v>
      </c>
      <c r="H521" s="546" t="s">
        <v>25</v>
      </c>
      <c r="I521" s="550"/>
      <c r="J521" s="545" t="s">
        <v>81</v>
      </c>
      <c r="K521" s="580" t="s">
        <v>1205</v>
      </c>
      <c r="L521" s="545" t="s">
        <v>83</v>
      </c>
    </row>
    <row r="522" spans="1:12" hidden="1">
      <c r="A522" s="544">
        <v>46084</v>
      </c>
      <c r="B522" s="545" t="s">
        <v>132</v>
      </c>
      <c r="C522" s="546" t="s">
        <v>86</v>
      </c>
      <c r="D522" s="551" t="s">
        <v>87</v>
      </c>
      <c r="E522" s="546">
        <v>7000</v>
      </c>
      <c r="F522" s="545">
        <f t="shared" si="9"/>
        <v>12.366617200197867</v>
      </c>
      <c r="G522" s="545">
        <v>566.04</v>
      </c>
      <c r="H522" s="546" t="s">
        <v>25</v>
      </c>
      <c r="I522" s="550"/>
      <c r="J522" s="545" t="s">
        <v>81</v>
      </c>
      <c r="K522" s="580" t="s">
        <v>1205</v>
      </c>
      <c r="L522" s="545" t="s">
        <v>83</v>
      </c>
    </row>
    <row r="523" spans="1:12" hidden="1">
      <c r="A523" s="544">
        <v>46084</v>
      </c>
      <c r="B523" s="545" t="s">
        <v>133</v>
      </c>
      <c r="C523" s="546" t="s">
        <v>86</v>
      </c>
      <c r="D523" s="551" t="s">
        <v>87</v>
      </c>
      <c r="E523" s="546">
        <v>12000</v>
      </c>
      <c r="F523" s="545">
        <f t="shared" si="9"/>
        <v>21.199915200339198</v>
      </c>
      <c r="G523" s="545">
        <v>566.04</v>
      </c>
      <c r="H523" s="546" t="s">
        <v>25</v>
      </c>
      <c r="I523" s="550"/>
      <c r="J523" s="545" t="s">
        <v>81</v>
      </c>
      <c r="K523" s="580" t="s">
        <v>1205</v>
      </c>
      <c r="L523" s="545" t="s">
        <v>83</v>
      </c>
    </row>
    <row r="524" spans="1:12" hidden="1">
      <c r="A524" s="544">
        <v>46084</v>
      </c>
      <c r="B524" s="545" t="s">
        <v>134</v>
      </c>
      <c r="C524" s="546" t="s">
        <v>86</v>
      </c>
      <c r="D524" s="551" t="s">
        <v>87</v>
      </c>
      <c r="E524" s="546">
        <v>15000</v>
      </c>
      <c r="F524" s="545">
        <f t="shared" si="9"/>
        <v>26.499894000424</v>
      </c>
      <c r="G524" s="545">
        <v>566.04</v>
      </c>
      <c r="H524" s="546" t="s">
        <v>25</v>
      </c>
      <c r="I524" s="550"/>
      <c r="J524" s="545" t="s">
        <v>81</v>
      </c>
      <c r="K524" s="580" t="s">
        <v>1205</v>
      </c>
      <c r="L524" s="545" t="s">
        <v>83</v>
      </c>
    </row>
    <row r="525" spans="1:12" hidden="1">
      <c r="A525" s="544">
        <v>46084</v>
      </c>
      <c r="B525" s="545" t="s">
        <v>135</v>
      </c>
      <c r="C525" s="546" t="s">
        <v>86</v>
      </c>
      <c r="D525" s="551" t="s">
        <v>87</v>
      </c>
      <c r="E525" s="546">
        <v>15000</v>
      </c>
      <c r="F525" s="545">
        <f t="shared" si="9"/>
        <v>26.499894000424</v>
      </c>
      <c r="G525" s="545">
        <v>566.04</v>
      </c>
      <c r="H525" s="546" t="s">
        <v>25</v>
      </c>
      <c r="I525" s="550"/>
      <c r="J525" s="545" t="s">
        <v>81</v>
      </c>
      <c r="K525" s="580" t="s">
        <v>1205</v>
      </c>
      <c r="L525" s="545" t="s">
        <v>83</v>
      </c>
    </row>
    <row r="526" spans="1:12" hidden="1">
      <c r="A526" s="544">
        <v>46084</v>
      </c>
      <c r="B526" s="545" t="s">
        <v>136</v>
      </c>
      <c r="C526" s="551" t="s">
        <v>89</v>
      </c>
      <c r="D526" s="551" t="s">
        <v>87</v>
      </c>
      <c r="E526" s="546">
        <v>30000</v>
      </c>
      <c r="F526" s="545">
        <f t="shared" si="9"/>
        <v>52.999788000848</v>
      </c>
      <c r="G526" s="545">
        <v>566.04</v>
      </c>
      <c r="H526" s="546" t="s">
        <v>25</v>
      </c>
      <c r="I526" s="550"/>
      <c r="J526" s="545" t="s">
        <v>81</v>
      </c>
      <c r="K526" s="580" t="s">
        <v>1205</v>
      </c>
      <c r="L526" s="545" t="s">
        <v>83</v>
      </c>
    </row>
    <row r="527" spans="1:12" hidden="1">
      <c r="A527" s="544">
        <v>46084</v>
      </c>
      <c r="B527" s="545" t="s">
        <v>113</v>
      </c>
      <c r="C527" s="551" t="s">
        <v>89</v>
      </c>
      <c r="D527" s="551" t="s">
        <v>87</v>
      </c>
      <c r="E527" s="546">
        <v>6000</v>
      </c>
      <c r="F527" s="545">
        <f t="shared" si="9"/>
        <v>10.599957600169599</v>
      </c>
      <c r="G527" s="545">
        <v>566.04</v>
      </c>
      <c r="H527" s="546" t="s">
        <v>25</v>
      </c>
      <c r="I527" s="550"/>
      <c r="J527" s="545" t="s">
        <v>81</v>
      </c>
      <c r="K527" s="580" t="s">
        <v>1205</v>
      </c>
      <c r="L527" s="545" t="s">
        <v>83</v>
      </c>
    </row>
    <row r="528" spans="1:12">
      <c r="A528" s="544">
        <v>46084</v>
      </c>
      <c r="B528" s="545" t="s">
        <v>137</v>
      </c>
      <c r="C528" s="546" t="s">
        <v>86</v>
      </c>
      <c r="D528" s="546" t="s">
        <v>84</v>
      </c>
      <c r="E528" s="563">
        <v>3000</v>
      </c>
      <c r="F528" s="545">
        <f t="shared" si="9"/>
        <v>5.2999788000847996</v>
      </c>
      <c r="G528" s="545">
        <v>566.04</v>
      </c>
      <c r="H528" s="546" t="s">
        <v>16</v>
      </c>
      <c r="I528" s="550" t="s">
        <v>138</v>
      </c>
      <c r="J528" s="545" t="s">
        <v>81</v>
      </c>
      <c r="K528" s="580" t="s">
        <v>1205</v>
      </c>
      <c r="L528" s="545" t="s">
        <v>83</v>
      </c>
    </row>
    <row r="529" spans="1:12">
      <c r="A529" s="544">
        <v>46084</v>
      </c>
      <c r="B529" s="545" t="s">
        <v>139</v>
      </c>
      <c r="C529" s="546" t="s">
        <v>128</v>
      </c>
      <c r="D529" s="546" t="s">
        <v>84</v>
      </c>
      <c r="E529" s="563">
        <v>6100</v>
      </c>
      <c r="F529" s="545">
        <f t="shared" si="9"/>
        <v>10.776623560172427</v>
      </c>
      <c r="G529" s="545">
        <v>566.04</v>
      </c>
      <c r="H529" s="546" t="s">
        <v>16</v>
      </c>
      <c r="I529" s="550" t="s">
        <v>138</v>
      </c>
      <c r="J529" s="555" t="s">
        <v>81</v>
      </c>
      <c r="K529" s="580" t="s">
        <v>1205</v>
      </c>
      <c r="L529" s="555" t="s">
        <v>83</v>
      </c>
    </row>
    <row r="530" spans="1:12">
      <c r="A530" s="544">
        <v>46084</v>
      </c>
      <c r="B530" s="545" t="s">
        <v>140</v>
      </c>
      <c r="C530" s="551" t="s">
        <v>89</v>
      </c>
      <c r="D530" s="546" t="s">
        <v>84</v>
      </c>
      <c r="E530" s="563">
        <v>5000</v>
      </c>
      <c r="F530" s="545">
        <f t="shared" si="9"/>
        <v>8.8332980001413333</v>
      </c>
      <c r="G530" s="545">
        <v>566.04</v>
      </c>
      <c r="H530" s="546" t="s">
        <v>16</v>
      </c>
      <c r="I530" s="550" t="s">
        <v>138</v>
      </c>
      <c r="J530" s="555" t="s">
        <v>81</v>
      </c>
      <c r="K530" s="580" t="s">
        <v>1205</v>
      </c>
      <c r="L530" s="555" t="s">
        <v>83</v>
      </c>
    </row>
    <row r="531" spans="1:12">
      <c r="A531" s="544">
        <v>46084</v>
      </c>
      <c r="B531" s="545" t="s">
        <v>141</v>
      </c>
      <c r="C531" s="546" t="s">
        <v>86</v>
      </c>
      <c r="D531" s="546" t="s">
        <v>84</v>
      </c>
      <c r="E531" s="563">
        <v>2000</v>
      </c>
      <c r="F531" s="545">
        <f t="shared" si="9"/>
        <v>3.5333192000565332</v>
      </c>
      <c r="G531" s="545">
        <v>566.04</v>
      </c>
      <c r="H531" s="546" t="s">
        <v>16</v>
      </c>
      <c r="I531" s="550" t="s">
        <v>138</v>
      </c>
      <c r="J531" s="555" t="s">
        <v>81</v>
      </c>
      <c r="K531" s="580" t="s">
        <v>1205</v>
      </c>
      <c r="L531" s="555" t="s">
        <v>83</v>
      </c>
    </row>
    <row r="532" spans="1:12" hidden="1">
      <c r="A532" s="544">
        <v>46084</v>
      </c>
      <c r="B532" s="545" t="s">
        <v>142</v>
      </c>
      <c r="C532" s="546" t="s">
        <v>89</v>
      </c>
      <c r="D532" s="546" t="s">
        <v>87</v>
      </c>
      <c r="E532" s="545">
        <v>66000</v>
      </c>
      <c r="F532" s="545">
        <f t="shared" si="9"/>
        <v>116.5995336018656</v>
      </c>
      <c r="G532" s="545">
        <v>566.04</v>
      </c>
      <c r="H532" s="546" t="s">
        <v>22</v>
      </c>
      <c r="I532" s="545"/>
      <c r="J532" s="555" t="s">
        <v>81</v>
      </c>
      <c r="K532" s="580" t="s">
        <v>1205</v>
      </c>
      <c r="L532" s="545" t="s">
        <v>83</v>
      </c>
    </row>
    <row r="533" spans="1:12" hidden="1">
      <c r="A533" s="544">
        <v>46084</v>
      </c>
      <c r="B533" s="545" t="s">
        <v>143</v>
      </c>
      <c r="C533" s="546" t="s">
        <v>89</v>
      </c>
      <c r="D533" s="546" t="s">
        <v>87</v>
      </c>
      <c r="E533" s="545">
        <v>12000</v>
      </c>
      <c r="F533" s="545">
        <f t="shared" si="9"/>
        <v>21.199915200339198</v>
      </c>
      <c r="G533" s="545">
        <v>566.04</v>
      </c>
      <c r="H533" s="546" t="s">
        <v>22</v>
      </c>
      <c r="I533" s="545"/>
      <c r="J533" s="555" t="s">
        <v>81</v>
      </c>
      <c r="K533" s="580" t="s">
        <v>1205</v>
      </c>
      <c r="L533" s="545" t="s">
        <v>83</v>
      </c>
    </row>
    <row r="534" spans="1:12" hidden="1">
      <c r="A534" s="544">
        <v>46084</v>
      </c>
      <c r="B534" s="545" t="s">
        <v>144</v>
      </c>
      <c r="C534" s="546" t="s">
        <v>145</v>
      </c>
      <c r="D534" s="546" t="s">
        <v>87</v>
      </c>
      <c r="E534" s="545">
        <v>1500</v>
      </c>
      <c r="F534" s="545">
        <f t="shared" si="9"/>
        <v>2.6499894000423998</v>
      </c>
      <c r="G534" s="545">
        <v>566.04</v>
      </c>
      <c r="H534" s="546" t="s">
        <v>22</v>
      </c>
      <c r="I534" s="545"/>
      <c r="J534" s="555" t="s">
        <v>81</v>
      </c>
      <c r="K534" s="580" t="s">
        <v>1205</v>
      </c>
      <c r="L534" s="545" t="s">
        <v>83</v>
      </c>
    </row>
    <row r="535" spans="1:12" hidden="1">
      <c r="A535" s="544">
        <v>46084</v>
      </c>
      <c r="B535" s="545" t="s">
        <v>144</v>
      </c>
      <c r="C535" s="546" t="s">
        <v>145</v>
      </c>
      <c r="D535" s="546" t="s">
        <v>87</v>
      </c>
      <c r="E535" s="545">
        <v>1500</v>
      </c>
      <c r="F535" s="545">
        <f t="shared" si="9"/>
        <v>2.6499894000423998</v>
      </c>
      <c r="G535" s="545">
        <v>566.04</v>
      </c>
      <c r="H535" s="546" t="s">
        <v>22</v>
      </c>
      <c r="I535" s="545"/>
      <c r="J535" s="555" t="s">
        <v>81</v>
      </c>
      <c r="K535" s="580" t="s">
        <v>1205</v>
      </c>
      <c r="L535" s="545" t="s">
        <v>83</v>
      </c>
    </row>
    <row r="536" spans="1:12" hidden="1">
      <c r="A536" s="544">
        <v>46084</v>
      </c>
      <c r="B536" s="545" t="s">
        <v>146</v>
      </c>
      <c r="C536" s="546" t="s">
        <v>86</v>
      </c>
      <c r="D536" s="546" t="s">
        <v>87</v>
      </c>
      <c r="E536" s="545">
        <v>5000</v>
      </c>
      <c r="F536" s="545">
        <f t="shared" si="9"/>
        <v>8.8332980001413333</v>
      </c>
      <c r="G536" s="545">
        <v>566.04</v>
      </c>
      <c r="H536" s="546" t="s">
        <v>22</v>
      </c>
      <c r="I536" s="545"/>
      <c r="J536" s="555" t="s">
        <v>81</v>
      </c>
      <c r="K536" s="580" t="s">
        <v>1205</v>
      </c>
      <c r="L536" s="545" t="s">
        <v>83</v>
      </c>
    </row>
    <row r="537" spans="1:12" hidden="1">
      <c r="A537" s="544">
        <v>46084</v>
      </c>
      <c r="B537" s="545" t="s">
        <v>113</v>
      </c>
      <c r="C537" s="546" t="s">
        <v>89</v>
      </c>
      <c r="D537" s="546" t="s">
        <v>87</v>
      </c>
      <c r="E537" s="545">
        <v>6000</v>
      </c>
      <c r="F537" s="545">
        <f t="shared" si="9"/>
        <v>10.599957600169599</v>
      </c>
      <c r="G537" s="545">
        <v>566.04</v>
      </c>
      <c r="H537" s="546" t="s">
        <v>22</v>
      </c>
      <c r="I537" s="545"/>
      <c r="J537" s="555" t="s">
        <v>81</v>
      </c>
      <c r="K537" s="580" t="s">
        <v>1205</v>
      </c>
      <c r="L537" s="545" t="s">
        <v>83</v>
      </c>
    </row>
    <row r="538" spans="1:12" hidden="1">
      <c r="A538" s="544">
        <v>46084</v>
      </c>
      <c r="B538" s="545" t="s">
        <v>147</v>
      </c>
      <c r="C538" s="546" t="s">
        <v>89</v>
      </c>
      <c r="D538" s="546" t="s">
        <v>87</v>
      </c>
      <c r="E538" s="545">
        <v>25000</v>
      </c>
      <c r="F538" s="545">
        <f t="shared" si="9"/>
        <v>44.166490000706666</v>
      </c>
      <c r="G538" s="545">
        <v>566.04</v>
      </c>
      <c r="H538" s="546" t="s">
        <v>22</v>
      </c>
      <c r="I538" s="545"/>
      <c r="J538" s="555" t="s">
        <v>81</v>
      </c>
      <c r="K538" s="580" t="s">
        <v>1205</v>
      </c>
      <c r="L538" s="545" t="s">
        <v>83</v>
      </c>
    </row>
    <row r="539" spans="1:12" hidden="1">
      <c r="A539" s="544">
        <v>46084</v>
      </c>
      <c r="B539" s="545" t="s">
        <v>121</v>
      </c>
      <c r="C539" s="546" t="s">
        <v>86</v>
      </c>
      <c r="D539" s="546" t="s">
        <v>87</v>
      </c>
      <c r="E539" s="545">
        <v>10000</v>
      </c>
      <c r="F539" s="545">
        <f t="shared" si="9"/>
        <v>17.666596000282667</v>
      </c>
      <c r="G539" s="545">
        <v>566.04</v>
      </c>
      <c r="H539" s="546" t="s">
        <v>22</v>
      </c>
      <c r="I539" s="545"/>
      <c r="J539" s="555" t="s">
        <v>81</v>
      </c>
      <c r="K539" s="580" t="s">
        <v>1205</v>
      </c>
      <c r="L539" s="545" t="s">
        <v>83</v>
      </c>
    </row>
    <row r="540" spans="1:12" hidden="1">
      <c r="A540" s="566">
        <v>46085</v>
      </c>
      <c r="B540" s="567" t="s">
        <v>148</v>
      </c>
      <c r="C540" s="546" t="s">
        <v>149</v>
      </c>
      <c r="D540" s="547" t="s">
        <v>10</v>
      </c>
      <c r="E540" s="546">
        <v>300</v>
      </c>
      <c r="F540" s="545">
        <f t="shared" si="9"/>
        <v>0.52999788000848003</v>
      </c>
      <c r="G540" s="545">
        <v>566.04</v>
      </c>
      <c r="H540" s="546" t="s">
        <v>27</v>
      </c>
      <c r="I540" s="545" t="s">
        <v>150</v>
      </c>
      <c r="J540" s="545" t="s">
        <v>81</v>
      </c>
      <c r="K540" s="580" t="s">
        <v>1205</v>
      </c>
      <c r="L540" s="545" t="s">
        <v>83</v>
      </c>
    </row>
    <row r="541" spans="1:12" hidden="1">
      <c r="A541" s="566">
        <v>46085</v>
      </c>
      <c r="B541" s="567" t="s">
        <v>151</v>
      </c>
      <c r="C541" s="546" t="s">
        <v>149</v>
      </c>
      <c r="D541" s="547" t="s">
        <v>10</v>
      </c>
      <c r="E541" s="546">
        <v>500</v>
      </c>
      <c r="F541" s="545">
        <f t="shared" si="9"/>
        <v>0.8833298000141333</v>
      </c>
      <c r="G541" s="545">
        <v>566.04</v>
      </c>
      <c r="H541" s="546" t="s">
        <v>27</v>
      </c>
      <c r="I541" s="545" t="s">
        <v>150</v>
      </c>
      <c r="J541" s="545" t="s">
        <v>81</v>
      </c>
      <c r="K541" s="580" t="s">
        <v>1205</v>
      </c>
      <c r="L541" s="545" t="s">
        <v>83</v>
      </c>
    </row>
    <row r="542" spans="1:12" hidden="1">
      <c r="A542" s="566">
        <v>46085</v>
      </c>
      <c r="B542" s="567" t="s">
        <v>152</v>
      </c>
      <c r="C542" s="546" t="s">
        <v>149</v>
      </c>
      <c r="D542" s="547" t="s">
        <v>10</v>
      </c>
      <c r="E542" s="546">
        <v>300</v>
      </c>
      <c r="F542" s="545">
        <f t="shared" si="9"/>
        <v>0.52999788000848003</v>
      </c>
      <c r="G542" s="545">
        <v>566.04</v>
      </c>
      <c r="H542" s="546" t="s">
        <v>27</v>
      </c>
      <c r="I542" s="545" t="s">
        <v>150</v>
      </c>
      <c r="J542" s="545" t="s">
        <v>81</v>
      </c>
      <c r="K542" s="580" t="s">
        <v>1205</v>
      </c>
      <c r="L542" s="545" t="s">
        <v>83</v>
      </c>
    </row>
    <row r="543" spans="1:12" hidden="1">
      <c r="A543" s="566">
        <v>46085</v>
      </c>
      <c r="B543" s="567" t="s">
        <v>153</v>
      </c>
      <c r="C543" s="568" t="s">
        <v>86</v>
      </c>
      <c r="D543" s="547" t="s">
        <v>10</v>
      </c>
      <c r="E543" s="546">
        <v>4000</v>
      </c>
      <c r="F543" s="545">
        <f t="shared" si="9"/>
        <v>7.0666384001130664</v>
      </c>
      <c r="G543" s="545">
        <v>566.04</v>
      </c>
      <c r="H543" s="546" t="s">
        <v>27</v>
      </c>
      <c r="I543" s="545" t="s">
        <v>154</v>
      </c>
      <c r="J543" s="545" t="s">
        <v>81</v>
      </c>
      <c r="K543" s="580" t="s">
        <v>1205</v>
      </c>
      <c r="L543" s="545" t="s">
        <v>83</v>
      </c>
    </row>
    <row r="544" spans="1:12" hidden="1">
      <c r="A544" s="566">
        <v>46085</v>
      </c>
      <c r="B544" s="567" t="s">
        <v>155</v>
      </c>
      <c r="C544" s="568" t="s">
        <v>86</v>
      </c>
      <c r="D544" s="547" t="s">
        <v>10</v>
      </c>
      <c r="E544" s="546">
        <v>4000</v>
      </c>
      <c r="F544" s="545">
        <f t="shared" si="9"/>
        <v>7.0666384001130664</v>
      </c>
      <c r="G544" s="545">
        <v>566.04</v>
      </c>
      <c r="H544" s="546" t="s">
        <v>27</v>
      </c>
      <c r="I544" s="545" t="s">
        <v>154</v>
      </c>
      <c r="J544" s="545" t="s">
        <v>81</v>
      </c>
      <c r="K544" s="580" t="s">
        <v>1205</v>
      </c>
      <c r="L544" s="545" t="s">
        <v>83</v>
      </c>
    </row>
    <row r="545" spans="1:12" hidden="1">
      <c r="A545" s="544">
        <v>46085</v>
      </c>
      <c r="B545" s="545" t="s">
        <v>156</v>
      </c>
      <c r="C545" s="546" t="s">
        <v>86</v>
      </c>
      <c r="D545" s="546" t="s">
        <v>26</v>
      </c>
      <c r="E545" s="546">
        <v>13000</v>
      </c>
      <c r="F545" s="545">
        <f t="shared" si="9"/>
        <v>22.966574800367468</v>
      </c>
      <c r="G545" s="545">
        <v>566.04</v>
      </c>
      <c r="H545" s="546" t="s">
        <v>25</v>
      </c>
      <c r="I545" s="550"/>
      <c r="J545" s="545" t="s">
        <v>81</v>
      </c>
      <c r="K545" s="580" t="s">
        <v>1205</v>
      </c>
      <c r="L545" s="545" t="s">
        <v>83</v>
      </c>
    </row>
    <row r="546" spans="1:12" hidden="1">
      <c r="A546" s="544">
        <v>46085</v>
      </c>
      <c r="B546" s="545" t="s">
        <v>157</v>
      </c>
      <c r="C546" s="546" t="s">
        <v>86</v>
      </c>
      <c r="D546" s="546" t="s">
        <v>26</v>
      </c>
      <c r="E546" s="546">
        <v>13000</v>
      </c>
      <c r="F546" s="545">
        <f t="shared" si="9"/>
        <v>22.966574800367468</v>
      </c>
      <c r="G546" s="545">
        <v>566.04</v>
      </c>
      <c r="H546" s="546" t="s">
        <v>25</v>
      </c>
      <c r="I546" s="550"/>
      <c r="J546" s="545" t="s">
        <v>81</v>
      </c>
      <c r="K546" s="580" t="s">
        <v>1205</v>
      </c>
      <c r="L546" s="545" t="s">
        <v>83</v>
      </c>
    </row>
    <row r="547" spans="1:12">
      <c r="A547" s="544">
        <v>46085</v>
      </c>
      <c r="B547" s="545" t="s">
        <v>158</v>
      </c>
      <c r="C547" s="551" t="s">
        <v>89</v>
      </c>
      <c r="D547" s="546" t="s">
        <v>84</v>
      </c>
      <c r="E547" s="563">
        <v>13000</v>
      </c>
      <c r="F547" s="545">
        <f t="shared" si="9"/>
        <v>22.966574800367468</v>
      </c>
      <c r="G547" s="545">
        <v>566.04</v>
      </c>
      <c r="H547" s="546" t="s">
        <v>16</v>
      </c>
      <c r="I547" s="550" t="s">
        <v>138</v>
      </c>
      <c r="J547" s="555" t="s">
        <v>81</v>
      </c>
      <c r="K547" s="580" t="s">
        <v>1205</v>
      </c>
      <c r="L547" s="555" t="s">
        <v>83</v>
      </c>
    </row>
    <row r="548" spans="1:12">
      <c r="A548" s="544">
        <v>46085</v>
      </c>
      <c r="B548" s="545" t="s">
        <v>159</v>
      </c>
      <c r="C548" s="546" t="s">
        <v>86</v>
      </c>
      <c r="D548" s="546" t="s">
        <v>84</v>
      </c>
      <c r="E548" s="563">
        <v>3000</v>
      </c>
      <c r="F548" s="545">
        <f t="shared" si="9"/>
        <v>5.2999788000847996</v>
      </c>
      <c r="G548" s="545">
        <v>566.04</v>
      </c>
      <c r="H548" s="546" t="s">
        <v>16</v>
      </c>
      <c r="I548" s="550" t="s">
        <v>138</v>
      </c>
      <c r="J548" s="555" t="s">
        <v>81</v>
      </c>
      <c r="K548" s="580" t="s">
        <v>1205</v>
      </c>
      <c r="L548" s="555" t="s">
        <v>83</v>
      </c>
    </row>
    <row r="549" spans="1:12">
      <c r="A549" s="544">
        <v>46085</v>
      </c>
      <c r="B549" s="545" t="s">
        <v>160</v>
      </c>
      <c r="C549" s="546" t="s">
        <v>86</v>
      </c>
      <c r="D549" s="546" t="s">
        <v>84</v>
      </c>
      <c r="E549" s="563">
        <v>2000</v>
      </c>
      <c r="F549" s="545">
        <f t="shared" si="9"/>
        <v>3.5333192000565332</v>
      </c>
      <c r="G549" s="545">
        <v>566.04</v>
      </c>
      <c r="H549" s="546" t="s">
        <v>16</v>
      </c>
      <c r="I549" s="550" t="s">
        <v>138</v>
      </c>
      <c r="J549" s="555" t="s">
        <v>81</v>
      </c>
      <c r="K549" s="580" t="s">
        <v>1205</v>
      </c>
      <c r="L549" s="555" t="s">
        <v>83</v>
      </c>
    </row>
    <row r="550" spans="1:12">
      <c r="A550" s="544">
        <v>46085</v>
      </c>
      <c r="B550" s="545" t="s">
        <v>161</v>
      </c>
      <c r="C550" s="546" t="s">
        <v>86</v>
      </c>
      <c r="D550" s="546" t="s">
        <v>84</v>
      </c>
      <c r="E550" s="563">
        <v>3000</v>
      </c>
      <c r="F550" s="545">
        <f t="shared" si="9"/>
        <v>5.2999788000847996</v>
      </c>
      <c r="G550" s="545">
        <v>566.04</v>
      </c>
      <c r="H550" s="546" t="s">
        <v>16</v>
      </c>
      <c r="I550" s="550" t="s">
        <v>138</v>
      </c>
      <c r="J550" s="555" t="s">
        <v>81</v>
      </c>
      <c r="K550" s="580" t="s">
        <v>1205</v>
      </c>
      <c r="L550" s="555" t="s">
        <v>83</v>
      </c>
    </row>
    <row r="551" spans="1:12">
      <c r="A551" s="544">
        <v>46085</v>
      </c>
      <c r="B551" s="545" t="s">
        <v>162</v>
      </c>
      <c r="C551" s="546" t="s">
        <v>86</v>
      </c>
      <c r="D551" s="546" t="s">
        <v>84</v>
      </c>
      <c r="E551" s="563">
        <v>3000</v>
      </c>
      <c r="F551" s="545">
        <f t="shared" si="9"/>
        <v>5.2999788000847996</v>
      </c>
      <c r="G551" s="545">
        <v>566.04</v>
      </c>
      <c r="H551" s="546" t="s">
        <v>16</v>
      </c>
      <c r="I551" s="550" t="s">
        <v>138</v>
      </c>
      <c r="J551" s="555" t="s">
        <v>81</v>
      </c>
      <c r="K551" s="580" t="s">
        <v>1205</v>
      </c>
      <c r="L551" s="555" t="s">
        <v>83</v>
      </c>
    </row>
    <row r="552" spans="1:12">
      <c r="A552" s="544">
        <v>46085</v>
      </c>
      <c r="B552" s="545" t="s">
        <v>163</v>
      </c>
      <c r="C552" s="546" t="s">
        <v>164</v>
      </c>
      <c r="D552" s="546" t="s">
        <v>84</v>
      </c>
      <c r="E552" s="563">
        <v>7500</v>
      </c>
      <c r="F552" s="545">
        <f t="shared" si="9"/>
        <v>13.249947000212</v>
      </c>
      <c r="G552" s="545">
        <v>566.04</v>
      </c>
      <c r="H552" s="546" t="s">
        <v>16</v>
      </c>
      <c r="I552" s="550" t="s">
        <v>138</v>
      </c>
      <c r="J552" s="555" t="s">
        <v>81</v>
      </c>
      <c r="K552" s="580" t="s">
        <v>1205</v>
      </c>
      <c r="L552" s="555" t="s">
        <v>83</v>
      </c>
    </row>
    <row r="553" spans="1:12">
      <c r="A553" s="544">
        <v>46085</v>
      </c>
      <c r="B553" s="545" t="s">
        <v>165</v>
      </c>
      <c r="C553" s="551" t="s">
        <v>89</v>
      </c>
      <c r="D553" s="546" t="s">
        <v>84</v>
      </c>
      <c r="E553" s="563">
        <v>5000</v>
      </c>
      <c r="F553" s="545">
        <f t="shared" si="9"/>
        <v>8.8332980001413333</v>
      </c>
      <c r="G553" s="545">
        <v>566.04</v>
      </c>
      <c r="H553" s="546" t="s">
        <v>16</v>
      </c>
      <c r="I553" s="550" t="s">
        <v>138</v>
      </c>
      <c r="J553" s="555" t="s">
        <v>81</v>
      </c>
      <c r="K553" s="580" t="s">
        <v>1205</v>
      </c>
      <c r="L553" s="555" t="s">
        <v>83</v>
      </c>
    </row>
    <row r="554" spans="1:12">
      <c r="A554" s="544">
        <v>46085</v>
      </c>
      <c r="B554" s="545" t="s">
        <v>166</v>
      </c>
      <c r="C554" s="551" t="s">
        <v>89</v>
      </c>
      <c r="D554" s="546" t="s">
        <v>84</v>
      </c>
      <c r="E554" s="563">
        <v>13000</v>
      </c>
      <c r="F554" s="545">
        <f t="shared" si="9"/>
        <v>22.966574800367468</v>
      </c>
      <c r="G554" s="545">
        <v>566.04</v>
      </c>
      <c r="H554" s="546" t="s">
        <v>16</v>
      </c>
      <c r="I554" s="550" t="s">
        <v>138</v>
      </c>
      <c r="J554" s="555" t="s">
        <v>81</v>
      </c>
      <c r="K554" s="580" t="s">
        <v>1205</v>
      </c>
      <c r="L554" s="555" t="s">
        <v>83</v>
      </c>
    </row>
    <row r="555" spans="1:12" hidden="1">
      <c r="A555" s="544">
        <v>46085</v>
      </c>
      <c r="B555" s="545" t="s">
        <v>144</v>
      </c>
      <c r="C555" s="546" t="s">
        <v>145</v>
      </c>
      <c r="D555" s="546" t="s">
        <v>87</v>
      </c>
      <c r="E555" s="545">
        <v>1500</v>
      </c>
      <c r="F555" s="545">
        <f t="shared" si="9"/>
        <v>2.6499894000423998</v>
      </c>
      <c r="G555" s="545">
        <v>566.04</v>
      </c>
      <c r="H555" s="546" t="s">
        <v>22</v>
      </c>
      <c r="I555" s="545"/>
      <c r="J555" s="555" t="s">
        <v>81</v>
      </c>
      <c r="K555" s="580" t="s">
        <v>1205</v>
      </c>
      <c r="L555" s="545" t="s">
        <v>83</v>
      </c>
    </row>
    <row r="556" spans="1:12" hidden="1">
      <c r="A556" s="544">
        <v>46085</v>
      </c>
      <c r="B556" s="545" t="s">
        <v>144</v>
      </c>
      <c r="C556" s="546" t="s">
        <v>145</v>
      </c>
      <c r="D556" s="546" t="s">
        <v>87</v>
      </c>
      <c r="E556" s="545">
        <v>1500</v>
      </c>
      <c r="F556" s="545">
        <f t="shared" si="9"/>
        <v>2.6499894000423998</v>
      </c>
      <c r="G556" s="545">
        <v>566.04</v>
      </c>
      <c r="H556" s="546" t="s">
        <v>22</v>
      </c>
      <c r="I556" s="545"/>
      <c r="J556" s="555" t="s">
        <v>81</v>
      </c>
      <c r="K556" s="580" t="s">
        <v>1205</v>
      </c>
      <c r="L556" s="545" t="s">
        <v>83</v>
      </c>
    </row>
    <row r="557" spans="1:12" hidden="1">
      <c r="A557" s="544">
        <v>46085</v>
      </c>
      <c r="B557" s="545" t="s">
        <v>122</v>
      </c>
      <c r="C557" s="546" t="s">
        <v>86</v>
      </c>
      <c r="D557" s="546" t="s">
        <v>87</v>
      </c>
      <c r="E557" s="545">
        <v>10000</v>
      </c>
      <c r="F557" s="545">
        <f t="shared" si="9"/>
        <v>17.666596000282667</v>
      </c>
      <c r="G557" s="545">
        <v>566.04</v>
      </c>
      <c r="H557" s="546" t="s">
        <v>22</v>
      </c>
      <c r="I557" s="545"/>
      <c r="J557" s="555" t="s">
        <v>81</v>
      </c>
      <c r="K557" s="580" t="s">
        <v>1205</v>
      </c>
      <c r="L557" s="545" t="s">
        <v>83</v>
      </c>
    </row>
    <row r="558" spans="1:12" hidden="1">
      <c r="A558" s="544">
        <v>46085</v>
      </c>
      <c r="B558" s="545" t="s">
        <v>121</v>
      </c>
      <c r="C558" s="546" t="s">
        <v>86</v>
      </c>
      <c r="D558" s="546" t="s">
        <v>87</v>
      </c>
      <c r="E558" s="545">
        <v>10000</v>
      </c>
      <c r="F558" s="545">
        <f t="shared" si="9"/>
        <v>17.666596000282667</v>
      </c>
      <c r="G558" s="545">
        <v>566.04</v>
      </c>
      <c r="H558" s="546" t="s">
        <v>22</v>
      </c>
      <c r="I558" s="545"/>
      <c r="J558" s="555" t="s">
        <v>81</v>
      </c>
      <c r="K558" s="580" t="s">
        <v>1205</v>
      </c>
      <c r="L558" s="545" t="s">
        <v>83</v>
      </c>
    </row>
    <row r="559" spans="1:12" hidden="1">
      <c r="A559" s="556">
        <v>46086</v>
      </c>
      <c r="B559" s="557" t="s">
        <v>167</v>
      </c>
      <c r="C559" s="551" t="s">
        <v>86</v>
      </c>
      <c r="D559" s="551" t="s">
        <v>87</v>
      </c>
      <c r="E559" s="558">
        <v>8000</v>
      </c>
      <c r="F559" s="545">
        <f t="shared" si="9"/>
        <v>14.133276800226133</v>
      </c>
      <c r="G559" s="545">
        <v>566.04</v>
      </c>
      <c r="H559" s="551" t="s">
        <v>11</v>
      </c>
      <c r="I559" s="552" t="s">
        <v>168</v>
      </c>
      <c r="J559" s="545" t="s">
        <v>81</v>
      </c>
      <c r="K559" s="580" t="s">
        <v>1205</v>
      </c>
      <c r="L559" s="545" t="s">
        <v>83</v>
      </c>
    </row>
    <row r="560" spans="1:12" hidden="1">
      <c r="A560" s="556">
        <v>46086</v>
      </c>
      <c r="B560" s="557" t="s">
        <v>169</v>
      </c>
      <c r="C560" s="551" t="s">
        <v>164</v>
      </c>
      <c r="D560" s="551" t="s">
        <v>87</v>
      </c>
      <c r="E560" s="558">
        <v>5000</v>
      </c>
      <c r="F560" s="545">
        <f t="shared" si="9"/>
        <v>8.8332980001413333</v>
      </c>
      <c r="G560" s="545">
        <v>566.04</v>
      </c>
      <c r="H560" s="551" t="s">
        <v>11</v>
      </c>
      <c r="I560" s="552" t="s">
        <v>168</v>
      </c>
      <c r="J560" s="565" t="s">
        <v>81</v>
      </c>
      <c r="K560" s="580" t="s">
        <v>1205</v>
      </c>
      <c r="L560" s="545" t="s">
        <v>83</v>
      </c>
    </row>
    <row r="561" spans="1:12" hidden="1">
      <c r="A561" s="556">
        <v>46086</v>
      </c>
      <c r="B561" s="557" t="s">
        <v>170</v>
      </c>
      <c r="C561" s="551" t="s">
        <v>86</v>
      </c>
      <c r="D561" s="551" t="s">
        <v>87</v>
      </c>
      <c r="E561" s="558">
        <v>10000</v>
      </c>
      <c r="F561" s="545">
        <f t="shared" si="9"/>
        <v>17.666596000282667</v>
      </c>
      <c r="G561" s="545">
        <v>566.04</v>
      </c>
      <c r="H561" s="551" t="s">
        <v>11</v>
      </c>
      <c r="I561" s="552" t="s">
        <v>168</v>
      </c>
      <c r="J561" s="565" t="s">
        <v>81</v>
      </c>
      <c r="K561" s="580" t="s">
        <v>1205</v>
      </c>
      <c r="L561" s="545" t="s">
        <v>83</v>
      </c>
    </row>
    <row r="562" spans="1:12" hidden="1">
      <c r="A562" s="556">
        <v>46086</v>
      </c>
      <c r="B562" s="557" t="s">
        <v>171</v>
      </c>
      <c r="C562" s="551" t="s">
        <v>86</v>
      </c>
      <c r="D562" s="551" t="s">
        <v>87</v>
      </c>
      <c r="E562" s="558">
        <v>8000</v>
      </c>
      <c r="F562" s="545">
        <f t="shared" si="9"/>
        <v>14.133276800226133</v>
      </c>
      <c r="G562" s="545">
        <v>566.04</v>
      </c>
      <c r="H562" s="551" t="s">
        <v>11</v>
      </c>
      <c r="I562" s="552" t="s">
        <v>168</v>
      </c>
      <c r="J562" s="545" t="s">
        <v>81</v>
      </c>
      <c r="K562" s="580" t="s">
        <v>1205</v>
      </c>
      <c r="L562" s="545" t="s">
        <v>83</v>
      </c>
    </row>
    <row r="563" spans="1:12">
      <c r="A563" s="544">
        <v>46086</v>
      </c>
      <c r="B563" s="545" t="s">
        <v>172</v>
      </c>
      <c r="C563" s="546" t="s">
        <v>86</v>
      </c>
      <c r="D563" s="546" t="s">
        <v>84</v>
      </c>
      <c r="E563" s="563">
        <v>3000</v>
      </c>
      <c r="F563" s="545">
        <f t="shared" si="9"/>
        <v>5.2999788000847996</v>
      </c>
      <c r="G563" s="545">
        <v>566.04</v>
      </c>
      <c r="H563" s="546" t="s">
        <v>16</v>
      </c>
      <c r="I563" s="550" t="s">
        <v>138</v>
      </c>
      <c r="J563" s="555" t="s">
        <v>81</v>
      </c>
      <c r="K563" s="580" t="s">
        <v>1205</v>
      </c>
      <c r="L563" s="555" t="s">
        <v>83</v>
      </c>
    </row>
    <row r="564" spans="1:12">
      <c r="A564" s="544">
        <v>46086</v>
      </c>
      <c r="B564" s="545" t="s">
        <v>173</v>
      </c>
      <c r="C564" s="546" t="s">
        <v>164</v>
      </c>
      <c r="D564" s="546" t="s">
        <v>84</v>
      </c>
      <c r="E564" s="563">
        <v>10000</v>
      </c>
      <c r="F564" s="545">
        <f t="shared" si="9"/>
        <v>17.666596000282667</v>
      </c>
      <c r="G564" s="545">
        <v>566.04</v>
      </c>
      <c r="H564" s="546" t="s">
        <v>16</v>
      </c>
      <c r="I564" s="550" t="s">
        <v>138</v>
      </c>
      <c r="J564" s="555" t="s">
        <v>81</v>
      </c>
      <c r="K564" s="580" t="s">
        <v>1205</v>
      </c>
      <c r="L564" s="555" t="s">
        <v>83</v>
      </c>
    </row>
    <row r="565" spans="1:12">
      <c r="A565" s="544">
        <v>46086</v>
      </c>
      <c r="B565" s="545" t="s">
        <v>165</v>
      </c>
      <c r="C565" s="551" t="s">
        <v>89</v>
      </c>
      <c r="D565" s="546" t="s">
        <v>84</v>
      </c>
      <c r="E565" s="563">
        <v>5000</v>
      </c>
      <c r="F565" s="545">
        <f t="shared" si="9"/>
        <v>8.8332980001413333</v>
      </c>
      <c r="G565" s="545">
        <v>566.04</v>
      </c>
      <c r="H565" s="546" t="s">
        <v>16</v>
      </c>
      <c r="I565" s="550" t="s">
        <v>138</v>
      </c>
      <c r="J565" s="555" t="s">
        <v>81</v>
      </c>
      <c r="K565" s="580" t="s">
        <v>1205</v>
      </c>
      <c r="L565" s="555" t="s">
        <v>83</v>
      </c>
    </row>
    <row r="566" spans="1:12">
      <c r="A566" s="544">
        <v>46086</v>
      </c>
      <c r="B566" s="545" t="s">
        <v>770</v>
      </c>
      <c r="C566" s="546" t="s">
        <v>86</v>
      </c>
      <c r="D566" s="546" t="s">
        <v>84</v>
      </c>
      <c r="E566" s="563">
        <v>2000</v>
      </c>
      <c r="F566" s="545">
        <f t="shared" si="9"/>
        <v>3.5333192000565332</v>
      </c>
      <c r="G566" s="545">
        <v>566.04</v>
      </c>
      <c r="H566" s="546" t="s">
        <v>16</v>
      </c>
      <c r="I566" s="550" t="s">
        <v>138</v>
      </c>
      <c r="J566" s="555" t="s">
        <v>81</v>
      </c>
      <c r="K566" s="580" t="s">
        <v>1205</v>
      </c>
      <c r="L566" s="555" t="s">
        <v>83</v>
      </c>
    </row>
    <row r="567" spans="1:12">
      <c r="A567" s="544">
        <v>46086</v>
      </c>
      <c r="B567" s="545" t="s">
        <v>166</v>
      </c>
      <c r="C567" s="551" t="s">
        <v>89</v>
      </c>
      <c r="D567" s="546" t="s">
        <v>84</v>
      </c>
      <c r="E567" s="563">
        <v>13000</v>
      </c>
      <c r="F567" s="545">
        <f t="shared" si="9"/>
        <v>22.966574800367468</v>
      </c>
      <c r="G567" s="545">
        <v>566.04</v>
      </c>
      <c r="H567" s="546" t="s">
        <v>16</v>
      </c>
      <c r="I567" s="550" t="s">
        <v>175</v>
      </c>
      <c r="J567" s="555" t="s">
        <v>81</v>
      </c>
      <c r="K567" s="580" t="s">
        <v>1205</v>
      </c>
      <c r="L567" s="555" t="s">
        <v>83</v>
      </c>
    </row>
    <row r="568" spans="1:12">
      <c r="A568" s="544">
        <v>46086</v>
      </c>
      <c r="B568" s="545" t="s">
        <v>176</v>
      </c>
      <c r="C568" s="546" t="s">
        <v>86</v>
      </c>
      <c r="D568" s="546" t="s">
        <v>84</v>
      </c>
      <c r="E568" s="563">
        <v>2000</v>
      </c>
      <c r="F568" s="545">
        <f t="shared" si="9"/>
        <v>3.5333192000565332</v>
      </c>
      <c r="G568" s="545">
        <v>566.04</v>
      </c>
      <c r="H568" s="546" t="s">
        <v>16</v>
      </c>
      <c r="I568" s="550" t="s">
        <v>175</v>
      </c>
      <c r="J568" s="555" t="s">
        <v>81</v>
      </c>
      <c r="K568" s="580" t="s">
        <v>1205</v>
      </c>
      <c r="L568" s="555" t="s">
        <v>83</v>
      </c>
    </row>
    <row r="569" spans="1:12" hidden="1">
      <c r="A569" s="544">
        <v>46086</v>
      </c>
      <c r="B569" s="545" t="s">
        <v>144</v>
      </c>
      <c r="C569" s="546" t="s">
        <v>145</v>
      </c>
      <c r="D569" s="546" t="s">
        <v>87</v>
      </c>
      <c r="E569" s="545">
        <v>1500</v>
      </c>
      <c r="F569" s="545">
        <f t="shared" si="9"/>
        <v>2.6499894000423998</v>
      </c>
      <c r="G569" s="545">
        <v>566.04</v>
      </c>
      <c r="H569" s="546" t="s">
        <v>22</v>
      </c>
      <c r="I569" s="545"/>
      <c r="J569" s="555" t="s">
        <v>81</v>
      </c>
      <c r="K569" s="580" t="s">
        <v>1205</v>
      </c>
      <c r="L569" s="545" t="s">
        <v>83</v>
      </c>
    </row>
    <row r="570" spans="1:12" hidden="1">
      <c r="A570" s="544">
        <v>46086</v>
      </c>
      <c r="B570" s="545" t="s">
        <v>144</v>
      </c>
      <c r="C570" s="546" t="s">
        <v>145</v>
      </c>
      <c r="D570" s="546" t="s">
        <v>87</v>
      </c>
      <c r="E570" s="545">
        <v>1500</v>
      </c>
      <c r="F570" s="545">
        <f t="shared" si="9"/>
        <v>2.6499894000423998</v>
      </c>
      <c r="G570" s="545">
        <v>566.04</v>
      </c>
      <c r="H570" s="546" t="s">
        <v>22</v>
      </c>
      <c r="I570" s="545"/>
      <c r="J570" s="555" t="s">
        <v>81</v>
      </c>
      <c r="K570" s="580" t="s">
        <v>1205</v>
      </c>
      <c r="L570" s="545" t="s">
        <v>83</v>
      </c>
    </row>
    <row r="571" spans="1:12" hidden="1">
      <c r="A571" s="544">
        <v>46086</v>
      </c>
      <c r="B571" s="545" t="s">
        <v>122</v>
      </c>
      <c r="C571" s="546" t="s">
        <v>86</v>
      </c>
      <c r="D571" s="546" t="s">
        <v>87</v>
      </c>
      <c r="E571" s="545">
        <v>10000</v>
      </c>
      <c r="F571" s="545">
        <f t="shared" si="9"/>
        <v>17.666596000282667</v>
      </c>
      <c r="G571" s="545">
        <v>566.04</v>
      </c>
      <c r="H571" s="546" t="s">
        <v>22</v>
      </c>
      <c r="I571" s="545"/>
      <c r="J571" s="555" t="s">
        <v>81</v>
      </c>
      <c r="K571" s="580" t="s">
        <v>1205</v>
      </c>
      <c r="L571" s="545" t="s">
        <v>83</v>
      </c>
    </row>
    <row r="572" spans="1:12" hidden="1">
      <c r="A572" s="544">
        <v>46086</v>
      </c>
      <c r="B572" s="545" t="s">
        <v>121</v>
      </c>
      <c r="C572" s="546" t="s">
        <v>86</v>
      </c>
      <c r="D572" s="546" t="s">
        <v>87</v>
      </c>
      <c r="E572" s="545">
        <v>10000</v>
      </c>
      <c r="F572" s="545">
        <f t="shared" si="9"/>
        <v>17.666596000282667</v>
      </c>
      <c r="G572" s="545">
        <v>566.04</v>
      </c>
      <c r="H572" s="546" t="s">
        <v>22</v>
      </c>
      <c r="I572" s="545"/>
      <c r="J572" s="555" t="s">
        <v>81</v>
      </c>
      <c r="K572" s="580" t="s">
        <v>1205</v>
      </c>
      <c r="L572" s="545" t="s">
        <v>83</v>
      </c>
    </row>
    <row r="573" spans="1:12" hidden="1">
      <c r="A573" s="556">
        <v>46087</v>
      </c>
      <c r="B573" s="557" t="s">
        <v>177</v>
      </c>
      <c r="C573" s="551" t="s">
        <v>86</v>
      </c>
      <c r="D573" s="551" t="s">
        <v>87</v>
      </c>
      <c r="E573" s="558">
        <v>8000</v>
      </c>
      <c r="F573" s="545">
        <f t="shared" si="9"/>
        <v>14.133276800226133</v>
      </c>
      <c r="G573" s="545">
        <v>566.04</v>
      </c>
      <c r="H573" s="551" t="s">
        <v>11</v>
      </c>
      <c r="I573" s="552" t="s">
        <v>168</v>
      </c>
      <c r="J573" s="545" t="s">
        <v>81</v>
      </c>
      <c r="K573" s="580" t="s">
        <v>1205</v>
      </c>
      <c r="L573" s="545" t="s">
        <v>83</v>
      </c>
    </row>
    <row r="574" spans="1:12" hidden="1">
      <c r="A574" s="556">
        <v>46087</v>
      </c>
      <c r="B574" s="557" t="s">
        <v>178</v>
      </c>
      <c r="C574" s="551" t="s">
        <v>164</v>
      </c>
      <c r="D574" s="551" t="s">
        <v>87</v>
      </c>
      <c r="E574" s="558">
        <v>5000</v>
      </c>
      <c r="F574" s="545">
        <f t="shared" si="9"/>
        <v>8.8332980001413333</v>
      </c>
      <c r="G574" s="545">
        <v>566.04</v>
      </c>
      <c r="H574" s="551" t="s">
        <v>11</v>
      </c>
      <c r="I574" s="552" t="s">
        <v>168</v>
      </c>
      <c r="J574" s="545" t="s">
        <v>81</v>
      </c>
      <c r="K574" s="580" t="s">
        <v>1205</v>
      </c>
      <c r="L574" s="545" t="s">
        <v>83</v>
      </c>
    </row>
    <row r="575" spans="1:12" hidden="1">
      <c r="A575" s="556">
        <v>46087</v>
      </c>
      <c r="B575" s="557" t="s">
        <v>179</v>
      </c>
      <c r="C575" s="551" t="s">
        <v>164</v>
      </c>
      <c r="D575" s="551" t="s">
        <v>87</v>
      </c>
      <c r="E575" s="558">
        <v>3000</v>
      </c>
      <c r="F575" s="545">
        <f t="shared" si="9"/>
        <v>5.2999788000847996</v>
      </c>
      <c r="G575" s="545">
        <v>566.04</v>
      </c>
      <c r="H575" s="551" t="s">
        <v>11</v>
      </c>
      <c r="I575" s="552" t="s">
        <v>168</v>
      </c>
      <c r="J575" s="545" t="s">
        <v>81</v>
      </c>
      <c r="K575" s="580" t="s">
        <v>1205</v>
      </c>
      <c r="L575" s="545" t="s">
        <v>83</v>
      </c>
    </row>
    <row r="576" spans="1:12" hidden="1">
      <c r="A576" s="556">
        <v>46087</v>
      </c>
      <c r="B576" s="557" t="s">
        <v>180</v>
      </c>
      <c r="C576" s="551" t="s">
        <v>86</v>
      </c>
      <c r="D576" s="551" t="s">
        <v>87</v>
      </c>
      <c r="E576" s="558">
        <v>3000</v>
      </c>
      <c r="F576" s="545">
        <f t="shared" si="9"/>
        <v>5.2999788000847996</v>
      </c>
      <c r="G576" s="545">
        <v>566.04</v>
      </c>
      <c r="H576" s="551" t="s">
        <v>11</v>
      </c>
      <c r="I576" s="552" t="s">
        <v>168</v>
      </c>
      <c r="J576" s="545" t="s">
        <v>81</v>
      </c>
      <c r="K576" s="580" t="s">
        <v>1205</v>
      </c>
      <c r="L576" s="545" t="s">
        <v>83</v>
      </c>
    </row>
    <row r="577" spans="1:12" hidden="1">
      <c r="A577" s="556">
        <v>46087</v>
      </c>
      <c r="B577" s="557" t="s">
        <v>181</v>
      </c>
      <c r="C577" s="551" t="s">
        <v>86</v>
      </c>
      <c r="D577" s="551" t="s">
        <v>87</v>
      </c>
      <c r="E577" s="558">
        <v>8000</v>
      </c>
      <c r="F577" s="545">
        <f t="shared" si="9"/>
        <v>14.133276800226133</v>
      </c>
      <c r="G577" s="545">
        <v>566.04</v>
      </c>
      <c r="H577" s="551" t="s">
        <v>11</v>
      </c>
      <c r="I577" s="552" t="s">
        <v>168</v>
      </c>
      <c r="J577" s="545" t="s">
        <v>81</v>
      </c>
      <c r="K577" s="580" t="s">
        <v>1205</v>
      </c>
      <c r="L577" s="545" t="s">
        <v>83</v>
      </c>
    </row>
    <row r="578" spans="1:12" hidden="1">
      <c r="A578" s="544">
        <v>46087</v>
      </c>
      <c r="B578" s="567" t="s">
        <v>182</v>
      </c>
      <c r="C578" s="568" t="s">
        <v>86</v>
      </c>
      <c r="D578" s="547" t="s">
        <v>10</v>
      </c>
      <c r="E578" s="546">
        <v>1000</v>
      </c>
      <c r="F578" s="545">
        <f t="shared" ref="F578:F641" si="10">+E578/G578</f>
        <v>1.7666596000282666</v>
      </c>
      <c r="G578" s="545">
        <v>566.04</v>
      </c>
      <c r="H578" s="546" t="s">
        <v>27</v>
      </c>
      <c r="I578" s="545" t="s">
        <v>183</v>
      </c>
      <c r="J578" s="545" t="s">
        <v>81</v>
      </c>
      <c r="K578" s="580" t="s">
        <v>1205</v>
      </c>
      <c r="L578" s="545" t="s">
        <v>83</v>
      </c>
    </row>
    <row r="579" spans="1:12" hidden="1">
      <c r="A579" s="544">
        <v>46087</v>
      </c>
      <c r="B579" s="567" t="s">
        <v>184</v>
      </c>
      <c r="C579" s="568" t="s">
        <v>86</v>
      </c>
      <c r="D579" s="547" t="s">
        <v>10</v>
      </c>
      <c r="E579" s="546">
        <v>1000</v>
      </c>
      <c r="F579" s="545">
        <f t="shared" si="10"/>
        <v>1.7666596000282666</v>
      </c>
      <c r="G579" s="545">
        <v>566.04</v>
      </c>
      <c r="H579" s="546" t="s">
        <v>27</v>
      </c>
      <c r="I579" s="545" t="s">
        <v>183</v>
      </c>
      <c r="J579" s="545" t="s">
        <v>81</v>
      </c>
      <c r="K579" s="580" t="s">
        <v>1205</v>
      </c>
      <c r="L579" s="545" t="s">
        <v>83</v>
      </c>
    </row>
    <row r="580" spans="1:12" hidden="1">
      <c r="A580" s="544">
        <v>46087</v>
      </c>
      <c r="B580" s="567" t="s">
        <v>185</v>
      </c>
      <c r="C580" s="546" t="s">
        <v>149</v>
      </c>
      <c r="D580" s="547" t="s">
        <v>10</v>
      </c>
      <c r="E580" s="546">
        <v>500</v>
      </c>
      <c r="F580" s="545">
        <f t="shared" si="10"/>
        <v>0.8833298000141333</v>
      </c>
      <c r="G580" s="545">
        <v>566.04</v>
      </c>
      <c r="H580" s="546" t="s">
        <v>27</v>
      </c>
      <c r="I580" s="545" t="s">
        <v>183</v>
      </c>
      <c r="J580" s="545" t="s">
        <v>81</v>
      </c>
      <c r="K580" s="580" t="s">
        <v>1205</v>
      </c>
      <c r="L580" s="545" t="s">
        <v>83</v>
      </c>
    </row>
    <row r="581" spans="1:12">
      <c r="A581" s="544">
        <v>46087</v>
      </c>
      <c r="B581" s="545" t="s">
        <v>165</v>
      </c>
      <c r="C581" s="551" t="s">
        <v>89</v>
      </c>
      <c r="D581" s="546" t="s">
        <v>84</v>
      </c>
      <c r="E581" s="563">
        <v>5000</v>
      </c>
      <c r="F581" s="545">
        <f t="shared" si="10"/>
        <v>8.8332980001413333</v>
      </c>
      <c r="G581" s="545">
        <v>566.04</v>
      </c>
      <c r="H581" s="546" t="s">
        <v>16</v>
      </c>
      <c r="I581" s="550" t="s">
        <v>175</v>
      </c>
      <c r="J581" s="555" t="s">
        <v>81</v>
      </c>
      <c r="K581" s="580" t="s">
        <v>1205</v>
      </c>
      <c r="L581" s="555" t="s">
        <v>83</v>
      </c>
    </row>
    <row r="582" spans="1:12">
      <c r="A582" s="544">
        <v>46087</v>
      </c>
      <c r="B582" s="545" t="s">
        <v>186</v>
      </c>
      <c r="C582" s="546" t="s">
        <v>128</v>
      </c>
      <c r="D582" s="546" t="s">
        <v>84</v>
      </c>
      <c r="E582" s="563">
        <v>5000</v>
      </c>
      <c r="F582" s="545">
        <f t="shared" si="10"/>
        <v>8.8332980001413333</v>
      </c>
      <c r="G582" s="545">
        <v>566.04</v>
      </c>
      <c r="H582" s="546" t="s">
        <v>16</v>
      </c>
      <c r="I582" s="550" t="s">
        <v>175</v>
      </c>
      <c r="J582" s="555" t="s">
        <v>81</v>
      </c>
      <c r="K582" s="580" t="s">
        <v>1205</v>
      </c>
      <c r="L582" s="555" t="s">
        <v>83</v>
      </c>
    </row>
    <row r="583" spans="1:12">
      <c r="A583" s="544">
        <v>46087</v>
      </c>
      <c r="B583" s="545" t="s">
        <v>187</v>
      </c>
      <c r="C583" s="546" t="s">
        <v>86</v>
      </c>
      <c r="D583" s="546" t="s">
        <v>84</v>
      </c>
      <c r="E583" s="563">
        <v>6000</v>
      </c>
      <c r="F583" s="545">
        <f t="shared" si="10"/>
        <v>10.599957600169599</v>
      </c>
      <c r="G583" s="545">
        <v>566.04</v>
      </c>
      <c r="H583" s="546" t="s">
        <v>16</v>
      </c>
      <c r="I583" s="550" t="s">
        <v>175</v>
      </c>
      <c r="J583" s="555" t="s">
        <v>81</v>
      </c>
      <c r="K583" s="580" t="s">
        <v>1205</v>
      </c>
      <c r="L583" s="555" t="s">
        <v>83</v>
      </c>
    </row>
    <row r="584" spans="1:12" hidden="1">
      <c r="A584" s="544">
        <v>46087</v>
      </c>
      <c r="B584" s="545" t="s">
        <v>144</v>
      </c>
      <c r="C584" s="546" t="s">
        <v>145</v>
      </c>
      <c r="D584" s="546" t="s">
        <v>87</v>
      </c>
      <c r="E584" s="545">
        <v>1500</v>
      </c>
      <c r="F584" s="545">
        <f t="shared" si="10"/>
        <v>2.6499894000423998</v>
      </c>
      <c r="G584" s="545">
        <v>566.04</v>
      </c>
      <c r="H584" s="546" t="s">
        <v>22</v>
      </c>
      <c r="I584" s="545"/>
      <c r="J584" s="555" t="s">
        <v>81</v>
      </c>
      <c r="K584" s="580" t="s">
        <v>1205</v>
      </c>
      <c r="L584" s="545" t="s">
        <v>83</v>
      </c>
    </row>
    <row r="585" spans="1:12" hidden="1">
      <c r="A585" s="544">
        <v>46087</v>
      </c>
      <c r="B585" s="545" t="s">
        <v>122</v>
      </c>
      <c r="C585" s="546" t="s">
        <v>86</v>
      </c>
      <c r="D585" s="546" t="s">
        <v>87</v>
      </c>
      <c r="E585" s="545">
        <v>10000</v>
      </c>
      <c r="F585" s="545">
        <f t="shared" si="10"/>
        <v>17.666596000282667</v>
      </c>
      <c r="G585" s="545">
        <v>566.04</v>
      </c>
      <c r="H585" s="546" t="s">
        <v>22</v>
      </c>
      <c r="I585" s="550"/>
      <c r="J585" s="555" t="s">
        <v>81</v>
      </c>
      <c r="K585" s="580" t="s">
        <v>1205</v>
      </c>
      <c r="L585" s="545" t="s">
        <v>83</v>
      </c>
    </row>
    <row r="586" spans="1:12" hidden="1">
      <c r="A586" s="544">
        <v>46087</v>
      </c>
      <c r="B586" s="545" t="s">
        <v>188</v>
      </c>
      <c r="C586" s="546" t="s">
        <v>86</v>
      </c>
      <c r="D586" s="546" t="s">
        <v>87</v>
      </c>
      <c r="E586" s="545">
        <v>8000</v>
      </c>
      <c r="F586" s="545">
        <f t="shared" si="10"/>
        <v>14.133276800226133</v>
      </c>
      <c r="G586" s="545">
        <v>566.04</v>
      </c>
      <c r="H586" s="546" t="s">
        <v>22</v>
      </c>
      <c r="I586" s="545"/>
      <c r="J586" s="555" t="s">
        <v>81</v>
      </c>
      <c r="K586" s="580" t="s">
        <v>1205</v>
      </c>
      <c r="L586" s="545" t="s">
        <v>83</v>
      </c>
    </row>
    <row r="587" spans="1:12" hidden="1">
      <c r="A587" s="544">
        <v>46090</v>
      </c>
      <c r="B587" s="545" t="s">
        <v>189</v>
      </c>
      <c r="C587" s="546" t="s">
        <v>190</v>
      </c>
      <c r="D587" s="547" t="s">
        <v>191</v>
      </c>
      <c r="E587" s="546">
        <v>30000</v>
      </c>
      <c r="F587" s="545">
        <f t="shared" si="10"/>
        <v>52.999788000848</v>
      </c>
      <c r="G587" s="545">
        <v>566.04</v>
      </c>
      <c r="H587" s="546" t="s">
        <v>9</v>
      </c>
      <c r="I587" s="550" t="s">
        <v>192</v>
      </c>
      <c r="J587" s="545" t="s">
        <v>81</v>
      </c>
      <c r="K587" s="548" t="s">
        <v>82</v>
      </c>
      <c r="L587" s="545" t="s">
        <v>83</v>
      </c>
    </row>
    <row r="588" spans="1:12" hidden="1">
      <c r="A588" s="544">
        <v>46090</v>
      </c>
      <c r="B588" s="545" t="s">
        <v>193</v>
      </c>
      <c r="C588" s="546" t="s">
        <v>80</v>
      </c>
      <c r="D588" s="547" t="s">
        <v>10</v>
      </c>
      <c r="E588" s="546">
        <v>5000</v>
      </c>
      <c r="F588" s="545">
        <f t="shared" si="10"/>
        <v>8.8332980001413333</v>
      </c>
      <c r="G588" s="545">
        <v>566.04</v>
      </c>
      <c r="H588" s="546" t="s">
        <v>9</v>
      </c>
      <c r="I588" s="550" t="s">
        <v>194</v>
      </c>
      <c r="J588" s="545" t="s">
        <v>81</v>
      </c>
      <c r="K588" s="580" t="s">
        <v>1205</v>
      </c>
      <c r="L588" s="545" t="s">
        <v>83</v>
      </c>
    </row>
    <row r="589" spans="1:12" hidden="1">
      <c r="A589" s="544">
        <v>46090</v>
      </c>
      <c r="B589" s="545" t="s">
        <v>193</v>
      </c>
      <c r="C589" s="546" t="s">
        <v>80</v>
      </c>
      <c r="D589" s="549" t="s">
        <v>14</v>
      </c>
      <c r="E589" s="546">
        <v>10000</v>
      </c>
      <c r="F589" s="545">
        <f t="shared" si="10"/>
        <v>17.666596000282667</v>
      </c>
      <c r="G589" s="545">
        <v>566.04</v>
      </c>
      <c r="H589" s="546" t="s">
        <v>13</v>
      </c>
      <c r="I589" s="550" t="s">
        <v>194</v>
      </c>
      <c r="J589" s="565" t="s">
        <v>81</v>
      </c>
      <c r="K589" s="580" t="s">
        <v>1205</v>
      </c>
      <c r="L589" s="545" t="s">
        <v>83</v>
      </c>
    </row>
    <row r="590" spans="1:12">
      <c r="A590" s="544">
        <v>46090</v>
      </c>
      <c r="B590" s="545" t="s">
        <v>193</v>
      </c>
      <c r="C590" s="546" t="s">
        <v>80</v>
      </c>
      <c r="D590" s="546" t="s">
        <v>84</v>
      </c>
      <c r="E590" s="547">
        <v>5000</v>
      </c>
      <c r="F590" s="545">
        <f t="shared" si="10"/>
        <v>8.8332980001413333</v>
      </c>
      <c r="G590" s="545">
        <v>566.04</v>
      </c>
      <c r="H590" s="551" t="s">
        <v>11</v>
      </c>
      <c r="I590" s="550" t="s">
        <v>194</v>
      </c>
      <c r="J590" s="545" t="s">
        <v>81</v>
      </c>
      <c r="K590" s="580" t="s">
        <v>1205</v>
      </c>
      <c r="L590" s="545" t="s">
        <v>83</v>
      </c>
    </row>
    <row r="591" spans="1:12" hidden="1">
      <c r="A591" s="544">
        <v>46090</v>
      </c>
      <c r="B591" s="567" t="s">
        <v>195</v>
      </c>
      <c r="C591" s="546" t="s">
        <v>125</v>
      </c>
      <c r="D591" s="547" t="s">
        <v>10</v>
      </c>
      <c r="E591" s="546">
        <v>15000</v>
      </c>
      <c r="F591" s="545">
        <f t="shared" si="10"/>
        <v>26.499894000424</v>
      </c>
      <c r="G591" s="545">
        <v>566.04</v>
      </c>
      <c r="H591" s="546" t="s">
        <v>27</v>
      </c>
      <c r="I591" s="545" t="s">
        <v>196</v>
      </c>
      <c r="J591" s="545" t="s">
        <v>81</v>
      </c>
      <c r="K591" s="580" t="s">
        <v>1205</v>
      </c>
      <c r="L591" s="545" t="s">
        <v>83</v>
      </c>
    </row>
    <row r="592" spans="1:12" hidden="1">
      <c r="A592" s="544">
        <v>46090</v>
      </c>
      <c r="B592" s="567" t="s">
        <v>197</v>
      </c>
      <c r="C592" s="568" t="s">
        <v>86</v>
      </c>
      <c r="D592" s="547" t="s">
        <v>10</v>
      </c>
      <c r="E592" s="546">
        <v>1000</v>
      </c>
      <c r="F592" s="545">
        <f t="shared" si="10"/>
        <v>1.7666596000282666</v>
      </c>
      <c r="G592" s="545">
        <v>566.04</v>
      </c>
      <c r="H592" s="546" t="s">
        <v>27</v>
      </c>
      <c r="I592" s="545" t="s">
        <v>198</v>
      </c>
      <c r="J592" s="565" t="s">
        <v>81</v>
      </c>
      <c r="K592" s="580" t="s">
        <v>1205</v>
      </c>
      <c r="L592" s="545" t="s">
        <v>83</v>
      </c>
    </row>
    <row r="593" spans="1:12" hidden="1">
      <c r="A593" s="544">
        <v>46090</v>
      </c>
      <c r="B593" s="567" t="s">
        <v>184</v>
      </c>
      <c r="C593" s="568" t="s">
        <v>86</v>
      </c>
      <c r="D593" s="547" t="s">
        <v>10</v>
      </c>
      <c r="E593" s="546">
        <v>1000</v>
      </c>
      <c r="F593" s="545">
        <f t="shared" si="10"/>
        <v>1.7666596000282666</v>
      </c>
      <c r="G593" s="545">
        <v>566.04</v>
      </c>
      <c r="H593" s="546" t="s">
        <v>27</v>
      </c>
      <c r="I593" s="545" t="s">
        <v>198</v>
      </c>
      <c r="J593" s="545" t="s">
        <v>81</v>
      </c>
      <c r="K593" s="580" t="s">
        <v>1205</v>
      </c>
      <c r="L593" s="545" t="s">
        <v>83</v>
      </c>
    </row>
    <row r="594" spans="1:12" hidden="1">
      <c r="A594" s="544">
        <v>46090</v>
      </c>
      <c r="B594" s="567" t="s">
        <v>199</v>
      </c>
      <c r="C594" s="546" t="s">
        <v>190</v>
      </c>
      <c r="D594" s="547" t="s">
        <v>191</v>
      </c>
      <c r="E594" s="563">
        <v>30000</v>
      </c>
      <c r="F594" s="545">
        <f t="shared" si="10"/>
        <v>52.999788000848</v>
      </c>
      <c r="G594" s="545">
        <v>566.04</v>
      </c>
      <c r="H594" s="546" t="s">
        <v>27</v>
      </c>
      <c r="I594" s="545" t="s">
        <v>192</v>
      </c>
      <c r="J594" s="565" t="s">
        <v>81</v>
      </c>
      <c r="K594" s="548" t="s">
        <v>82</v>
      </c>
      <c r="L594" s="545" t="s">
        <v>83</v>
      </c>
    </row>
    <row r="595" spans="1:12" hidden="1">
      <c r="A595" s="544">
        <v>46090</v>
      </c>
      <c r="B595" s="545" t="s">
        <v>193</v>
      </c>
      <c r="C595" s="546" t="s">
        <v>80</v>
      </c>
      <c r="D595" s="547" t="s">
        <v>10</v>
      </c>
      <c r="E595" s="546">
        <v>5000</v>
      </c>
      <c r="F595" s="545">
        <f t="shared" si="10"/>
        <v>8.8332980001413333</v>
      </c>
      <c r="G595" s="545">
        <v>566.04</v>
      </c>
      <c r="H595" s="546" t="s">
        <v>27</v>
      </c>
      <c r="I595" s="550" t="s">
        <v>194</v>
      </c>
      <c r="J595" s="545" t="s">
        <v>81</v>
      </c>
      <c r="K595" s="580" t="s">
        <v>1205</v>
      </c>
      <c r="L595" s="545" t="s">
        <v>83</v>
      </c>
    </row>
    <row r="596" spans="1:12" hidden="1">
      <c r="A596" s="544">
        <v>46090</v>
      </c>
      <c r="B596" s="545" t="s">
        <v>193</v>
      </c>
      <c r="C596" s="546" t="s">
        <v>80</v>
      </c>
      <c r="D596" s="547" t="s">
        <v>26</v>
      </c>
      <c r="E596" s="546">
        <v>5000</v>
      </c>
      <c r="F596" s="545">
        <f t="shared" si="10"/>
        <v>8.8332980001413333</v>
      </c>
      <c r="G596" s="545">
        <v>566.04</v>
      </c>
      <c r="H596" s="546" t="s">
        <v>25</v>
      </c>
      <c r="I596" s="550" t="s">
        <v>194</v>
      </c>
      <c r="J596" s="545" t="s">
        <v>81</v>
      </c>
      <c r="K596" s="580" t="s">
        <v>1205</v>
      </c>
      <c r="L596" s="545" t="s">
        <v>83</v>
      </c>
    </row>
    <row r="597" spans="1:12">
      <c r="A597" s="544">
        <v>46090</v>
      </c>
      <c r="B597" s="545" t="s">
        <v>193</v>
      </c>
      <c r="C597" s="546" t="s">
        <v>80</v>
      </c>
      <c r="D597" s="546" t="s">
        <v>84</v>
      </c>
      <c r="E597" s="546">
        <v>5000</v>
      </c>
      <c r="F597" s="545">
        <f t="shared" si="10"/>
        <v>8.8332980001413333</v>
      </c>
      <c r="G597" s="545">
        <v>566.04</v>
      </c>
      <c r="H597" s="546" t="s">
        <v>20</v>
      </c>
      <c r="I597" s="550" t="s">
        <v>194</v>
      </c>
      <c r="J597" s="545" t="s">
        <v>81</v>
      </c>
      <c r="K597" s="580" t="s">
        <v>1205</v>
      </c>
      <c r="L597" s="545" t="s">
        <v>83</v>
      </c>
    </row>
    <row r="598" spans="1:12">
      <c r="A598" s="544">
        <v>46090</v>
      </c>
      <c r="B598" s="545" t="s">
        <v>193</v>
      </c>
      <c r="C598" s="546" t="s">
        <v>80</v>
      </c>
      <c r="D598" s="546" t="s">
        <v>84</v>
      </c>
      <c r="E598" s="546">
        <v>5000</v>
      </c>
      <c r="F598" s="545">
        <f t="shared" si="10"/>
        <v>8.8332980001413333</v>
      </c>
      <c r="G598" s="545">
        <v>566.04</v>
      </c>
      <c r="H598" s="553" t="s">
        <v>18</v>
      </c>
      <c r="I598" s="550" t="s">
        <v>194</v>
      </c>
      <c r="J598" s="545" t="s">
        <v>81</v>
      </c>
      <c r="K598" s="580" t="s">
        <v>1205</v>
      </c>
      <c r="L598" s="545" t="s">
        <v>83</v>
      </c>
    </row>
    <row r="599" spans="1:12">
      <c r="A599" s="544">
        <v>46090</v>
      </c>
      <c r="B599" s="545" t="s">
        <v>193</v>
      </c>
      <c r="C599" s="546" t="s">
        <v>80</v>
      </c>
      <c r="D599" s="546" t="s">
        <v>84</v>
      </c>
      <c r="E599" s="546">
        <v>5000</v>
      </c>
      <c r="F599" s="545">
        <f t="shared" si="10"/>
        <v>8.8332980001413333</v>
      </c>
      <c r="G599" s="545">
        <v>566.04</v>
      </c>
      <c r="H599" s="546" t="s">
        <v>16</v>
      </c>
      <c r="I599" s="550" t="s">
        <v>194</v>
      </c>
      <c r="J599" s="555" t="s">
        <v>81</v>
      </c>
      <c r="K599" s="580" t="s">
        <v>1205</v>
      </c>
      <c r="L599" s="555" t="s">
        <v>83</v>
      </c>
    </row>
    <row r="600" spans="1:12" hidden="1">
      <c r="A600" s="544">
        <v>46090</v>
      </c>
      <c r="B600" s="545" t="s">
        <v>200</v>
      </c>
      <c r="C600" s="562" t="s">
        <v>190</v>
      </c>
      <c r="D600" s="562" t="s">
        <v>191</v>
      </c>
      <c r="E600" s="562">
        <v>12000</v>
      </c>
      <c r="F600" s="545">
        <f t="shared" si="10"/>
        <v>21.199915200339198</v>
      </c>
      <c r="G600" s="545">
        <v>566.04</v>
      </c>
      <c r="H600" s="546" t="s">
        <v>28</v>
      </c>
      <c r="I600" s="550" t="s">
        <v>192</v>
      </c>
      <c r="J600" s="555" t="s">
        <v>81</v>
      </c>
      <c r="K600" s="548" t="s">
        <v>82</v>
      </c>
      <c r="L600" s="545" t="s">
        <v>83</v>
      </c>
    </row>
    <row r="601" spans="1:12" hidden="1">
      <c r="A601" s="544">
        <v>46090</v>
      </c>
      <c r="B601" s="545" t="s">
        <v>201</v>
      </c>
      <c r="C601" s="562" t="s">
        <v>190</v>
      </c>
      <c r="D601" s="562" t="s">
        <v>191</v>
      </c>
      <c r="E601" s="546">
        <v>3775</v>
      </c>
      <c r="F601" s="545">
        <f t="shared" si="10"/>
        <v>6.6691399901067063</v>
      </c>
      <c r="G601" s="545">
        <v>566.04</v>
      </c>
      <c r="H601" s="546" t="s">
        <v>28</v>
      </c>
      <c r="I601" s="550" t="s">
        <v>192</v>
      </c>
      <c r="J601" s="555" t="s">
        <v>81</v>
      </c>
      <c r="K601" s="548" t="s">
        <v>82</v>
      </c>
      <c r="L601" s="545" t="s">
        <v>83</v>
      </c>
    </row>
    <row r="602" spans="1:12" hidden="1">
      <c r="A602" s="544">
        <v>46090</v>
      </c>
      <c r="B602" s="545" t="s">
        <v>202</v>
      </c>
      <c r="C602" s="562" t="s">
        <v>190</v>
      </c>
      <c r="D602" s="562" t="s">
        <v>191</v>
      </c>
      <c r="E602" s="546">
        <v>1500</v>
      </c>
      <c r="F602" s="545">
        <f t="shared" si="10"/>
        <v>2.6499894000423998</v>
      </c>
      <c r="G602" s="545">
        <v>566.04</v>
      </c>
      <c r="H602" s="546" t="s">
        <v>28</v>
      </c>
      <c r="I602" s="550" t="s">
        <v>192</v>
      </c>
      <c r="J602" s="555" t="s">
        <v>81</v>
      </c>
      <c r="K602" s="548" t="s">
        <v>82</v>
      </c>
      <c r="L602" s="545" t="s">
        <v>83</v>
      </c>
    </row>
    <row r="603" spans="1:12" hidden="1">
      <c r="A603" s="544">
        <v>46090</v>
      </c>
      <c r="B603" s="545" t="s">
        <v>203</v>
      </c>
      <c r="C603" s="562" t="s">
        <v>190</v>
      </c>
      <c r="D603" s="562" t="s">
        <v>191</v>
      </c>
      <c r="E603" s="563">
        <v>3550</v>
      </c>
      <c r="F603" s="545">
        <f t="shared" si="10"/>
        <v>6.2716415801003462</v>
      </c>
      <c r="G603" s="545">
        <v>566.04</v>
      </c>
      <c r="H603" s="546" t="s">
        <v>28</v>
      </c>
      <c r="I603" s="550" t="s">
        <v>192</v>
      </c>
      <c r="J603" s="555" t="s">
        <v>81</v>
      </c>
      <c r="K603" s="548" t="s">
        <v>82</v>
      </c>
      <c r="L603" s="545" t="s">
        <v>83</v>
      </c>
    </row>
    <row r="604" spans="1:12" hidden="1">
      <c r="A604" s="544">
        <v>46090</v>
      </c>
      <c r="B604" s="545" t="s">
        <v>204</v>
      </c>
      <c r="C604" s="562" t="s">
        <v>190</v>
      </c>
      <c r="D604" s="562" t="s">
        <v>191</v>
      </c>
      <c r="E604" s="546">
        <v>1650</v>
      </c>
      <c r="F604" s="545">
        <f t="shared" si="10"/>
        <v>2.9149883400466399</v>
      </c>
      <c r="G604" s="545">
        <v>566.04</v>
      </c>
      <c r="H604" s="546" t="s">
        <v>28</v>
      </c>
      <c r="I604" s="550" t="s">
        <v>192</v>
      </c>
      <c r="J604" s="555" t="s">
        <v>81</v>
      </c>
      <c r="K604" s="548" t="s">
        <v>82</v>
      </c>
      <c r="L604" s="545" t="s">
        <v>83</v>
      </c>
    </row>
    <row r="605" spans="1:12" hidden="1">
      <c r="A605" s="544">
        <v>46090</v>
      </c>
      <c r="B605" s="545" t="s">
        <v>205</v>
      </c>
      <c r="C605" s="562" t="s">
        <v>190</v>
      </c>
      <c r="D605" s="562" t="s">
        <v>191</v>
      </c>
      <c r="E605" s="563">
        <v>650</v>
      </c>
      <c r="F605" s="545">
        <f t="shared" si="10"/>
        <v>1.1483287400183733</v>
      </c>
      <c r="G605" s="545">
        <v>566.04</v>
      </c>
      <c r="H605" s="546" t="s">
        <v>28</v>
      </c>
      <c r="I605" s="550" t="s">
        <v>192</v>
      </c>
      <c r="J605" s="555" t="s">
        <v>81</v>
      </c>
      <c r="K605" s="548" t="s">
        <v>82</v>
      </c>
      <c r="L605" s="545" t="s">
        <v>83</v>
      </c>
    </row>
    <row r="606" spans="1:12" hidden="1">
      <c r="A606" s="544">
        <v>46090</v>
      </c>
      <c r="B606" s="545" t="s">
        <v>206</v>
      </c>
      <c r="C606" s="562" t="s">
        <v>190</v>
      </c>
      <c r="D606" s="562" t="s">
        <v>191</v>
      </c>
      <c r="E606" s="546">
        <v>575</v>
      </c>
      <c r="F606" s="545">
        <f t="shared" si="10"/>
        <v>1.0158292700162532</v>
      </c>
      <c r="G606" s="545">
        <v>566.04</v>
      </c>
      <c r="H606" s="546" t="s">
        <v>28</v>
      </c>
      <c r="I606" s="550" t="s">
        <v>192</v>
      </c>
      <c r="J606" s="555" t="s">
        <v>81</v>
      </c>
      <c r="K606" s="548" t="s">
        <v>82</v>
      </c>
      <c r="L606" s="545" t="s">
        <v>83</v>
      </c>
    </row>
    <row r="607" spans="1:12" hidden="1">
      <c r="A607" s="544">
        <v>46090</v>
      </c>
      <c r="B607" s="545" t="s">
        <v>207</v>
      </c>
      <c r="C607" s="562" t="s">
        <v>190</v>
      </c>
      <c r="D607" s="562" t="s">
        <v>191</v>
      </c>
      <c r="E607" s="546">
        <v>950</v>
      </c>
      <c r="F607" s="545">
        <f t="shared" si="10"/>
        <v>1.6783266200268534</v>
      </c>
      <c r="G607" s="545">
        <v>566.04</v>
      </c>
      <c r="H607" s="546" t="s">
        <v>28</v>
      </c>
      <c r="I607" s="550" t="s">
        <v>192</v>
      </c>
      <c r="J607" s="555" t="s">
        <v>81</v>
      </c>
      <c r="K607" s="548" t="s">
        <v>82</v>
      </c>
      <c r="L607" s="545" t="s">
        <v>83</v>
      </c>
    </row>
    <row r="608" spans="1:12" hidden="1">
      <c r="A608" s="544">
        <v>46090</v>
      </c>
      <c r="B608" s="545" t="s">
        <v>208</v>
      </c>
      <c r="C608" s="562" t="s">
        <v>190</v>
      </c>
      <c r="D608" s="562" t="s">
        <v>191</v>
      </c>
      <c r="E608" s="546">
        <v>500</v>
      </c>
      <c r="F608" s="545">
        <f t="shared" si="10"/>
        <v>0.8833298000141333</v>
      </c>
      <c r="G608" s="545">
        <v>566.04</v>
      </c>
      <c r="H608" s="546" t="s">
        <v>28</v>
      </c>
      <c r="I608" s="550" t="s">
        <v>192</v>
      </c>
      <c r="J608" s="555" t="s">
        <v>81</v>
      </c>
      <c r="K608" s="548" t="s">
        <v>82</v>
      </c>
      <c r="L608" s="545" t="s">
        <v>83</v>
      </c>
    </row>
    <row r="609" spans="1:12" hidden="1">
      <c r="A609" s="544">
        <v>46090</v>
      </c>
      <c r="B609" s="545" t="s">
        <v>209</v>
      </c>
      <c r="C609" s="562" t="s">
        <v>190</v>
      </c>
      <c r="D609" s="562" t="s">
        <v>191</v>
      </c>
      <c r="E609" s="546">
        <v>540</v>
      </c>
      <c r="F609" s="545">
        <f t="shared" si="10"/>
        <v>0.95399618401526398</v>
      </c>
      <c r="G609" s="545">
        <v>566.04</v>
      </c>
      <c r="H609" s="546" t="s">
        <v>28</v>
      </c>
      <c r="I609" s="550" t="s">
        <v>192</v>
      </c>
      <c r="J609" s="555" t="s">
        <v>81</v>
      </c>
      <c r="K609" s="548" t="s">
        <v>82</v>
      </c>
      <c r="L609" s="545" t="s">
        <v>83</v>
      </c>
    </row>
    <row r="610" spans="1:12" hidden="1">
      <c r="A610" s="544">
        <v>46090</v>
      </c>
      <c r="B610" s="545" t="s">
        <v>210</v>
      </c>
      <c r="C610" s="562" t="s">
        <v>190</v>
      </c>
      <c r="D610" s="562" t="s">
        <v>191</v>
      </c>
      <c r="E610" s="546">
        <v>50</v>
      </c>
      <c r="F610" s="545">
        <f t="shared" si="10"/>
        <v>8.8332980001413333E-2</v>
      </c>
      <c r="G610" s="545">
        <v>566.04</v>
      </c>
      <c r="H610" s="546" t="s">
        <v>28</v>
      </c>
      <c r="I610" s="550" t="s">
        <v>192</v>
      </c>
      <c r="J610" s="555" t="s">
        <v>81</v>
      </c>
      <c r="K610" s="548" t="s">
        <v>82</v>
      </c>
      <c r="L610" s="545" t="s">
        <v>83</v>
      </c>
    </row>
    <row r="611" spans="1:12" hidden="1">
      <c r="A611" s="544">
        <v>46090</v>
      </c>
      <c r="B611" s="545" t="s">
        <v>211</v>
      </c>
      <c r="C611" s="562" t="s">
        <v>190</v>
      </c>
      <c r="D611" s="562" t="s">
        <v>191</v>
      </c>
      <c r="E611" s="546">
        <v>500</v>
      </c>
      <c r="F611" s="545">
        <f t="shared" si="10"/>
        <v>0.8833298000141333</v>
      </c>
      <c r="G611" s="545">
        <v>566.04</v>
      </c>
      <c r="H611" s="546" t="s">
        <v>28</v>
      </c>
      <c r="I611" s="550" t="s">
        <v>192</v>
      </c>
      <c r="J611" s="555" t="s">
        <v>81</v>
      </c>
      <c r="K611" s="548" t="s">
        <v>82</v>
      </c>
      <c r="L611" s="545" t="s">
        <v>83</v>
      </c>
    </row>
    <row r="612" spans="1:12" hidden="1">
      <c r="A612" s="544">
        <v>46090</v>
      </c>
      <c r="B612" s="545" t="s">
        <v>212</v>
      </c>
      <c r="C612" s="562" t="s">
        <v>190</v>
      </c>
      <c r="D612" s="562" t="s">
        <v>191</v>
      </c>
      <c r="E612" s="546">
        <v>1200</v>
      </c>
      <c r="F612" s="545">
        <f t="shared" si="10"/>
        <v>2.1199915200339201</v>
      </c>
      <c r="G612" s="545">
        <v>566.04</v>
      </c>
      <c r="H612" s="546" t="s">
        <v>28</v>
      </c>
      <c r="I612" s="550" t="s">
        <v>192</v>
      </c>
      <c r="J612" s="555" t="s">
        <v>81</v>
      </c>
      <c r="K612" s="548" t="s">
        <v>82</v>
      </c>
      <c r="L612" s="545" t="s">
        <v>83</v>
      </c>
    </row>
    <row r="613" spans="1:12" hidden="1">
      <c r="A613" s="544">
        <v>46090</v>
      </c>
      <c r="B613" s="545" t="s">
        <v>213</v>
      </c>
      <c r="C613" s="562" t="s">
        <v>190</v>
      </c>
      <c r="D613" s="562" t="s">
        <v>191</v>
      </c>
      <c r="E613" s="546">
        <v>375</v>
      </c>
      <c r="F613" s="545">
        <f t="shared" si="10"/>
        <v>0.66249735001059995</v>
      </c>
      <c r="G613" s="545">
        <v>566.04</v>
      </c>
      <c r="H613" s="546" t="s">
        <v>28</v>
      </c>
      <c r="I613" s="550" t="s">
        <v>192</v>
      </c>
      <c r="J613" s="555" t="s">
        <v>81</v>
      </c>
      <c r="K613" s="548" t="s">
        <v>82</v>
      </c>
      <c r="L613" s="545" t="s">
        <v>83</v>
      </c>
    </row>
    <row r="614" spans="1:12" hidden="1">
      <c r="A614" s="544">
        <v>46090</v>
      </c>
      <c r="B614" s="545" t="s">
        <v>214</v>
      </c>
      <c r="C614" s="562" t="s">
        <v>190</v>
      </c>
      <c r="D614" s="562" t="s">
        <v>191</v>
      </c>
      <c r="E614" s="546">
        <v>375</v>
      </c>
      <c r="F614" s="545">
        <f t="shared" si="10"/>
        <v>0.66249735001059995</v>
      </c>
      <c r="G614" s="545">
        <v>566.04</v>
      </c>
      <c r="H614" s="546" t="s">
        <v>28</v>
      </c>
      <c r="I614" s="550" t="s">
        <v>192</v>
      </c>
      <c r="J614" s="555" t="s">
        <v>81</v>
      </c>
      <c r="K614" s="548" t="s">
        <v>82</v>
      </c>
      <c r="L614" s="545" t="s">
        <v>83</v>
      </c>
    </row>
    <row r="615" spans="1:12" hidden="1">
      <c r="A615" s="544">
        <v>46090</v>
      </c>
      <c r="B615" s="545" t="s">
        <v>215</v>
      </c>
      <c r="C615" s="562" t="s">
        <v>190</v>
      </c>
      <c r="D615" s="562" t="s">
        <v>191</v>
      </c>
      <c r="E615" s="546">
        <v>335</v>
      </c>
      <c r="F615" s="545">
        <f t="shared" si="10"/>
        <v>0.59183096600946938</v>
      </c>
      <c r="G615" s="545">
        <v>566.04</v>
      </c>
      <c r="H615" s="546" t="s">
        <v>28</v>
      </c>
      <c r="I615" s="550" t="s">
        <v>192</v>
      </c>
      <c r="J615" s="555" t="s">
        <v>81</v>
      </c>
      <c r="K615" s="548" t="s">
        <v>82</v>
      </c>
      <c r="L615" s="545" t="s">
        <v>83</v>
      </c>
    </row>
    <row r="616" spans="1:12" hidden="1">
      <c r="A616" s="544">
        <v>46090</v>
      </c>
      <c r="B616" s="545" t="s">
        <v>216</v>
      </c>
      <c r="C616" s="562" t="s">
        <v>190</v>
      </c>
      <c r="D616" s="562" t="s">
        <v>191</v>
      </c>
      <c r="E616" s="546">
        <v>240</v>
      </c>
      <c r="F616" s="545">
        <f t="shared" si="10"/>
        <v>0.42399830400678401</v>
      </c>
      <c r="G616" s="545">
        <v>566.04</v>
      </c>
      <c r="H616" s="546" t="s">
        <v>28</v>
      </c>
      <c r="I616" s="550" t="s">
        <v>192</v>
      </c>
      <c r="J616" s="555" t="s">
        <v>81</v>
      </c>
      <c r="K616" s="548" t="s">
        <v>82</v>
      </c>
      <c r="L616" s="545" t="s">
        <v>83</v>
      </c>
    </row>
    <row r="617" spans="1:12" hidden="1">
      <c r="A617" s="544">
        <v>46090</v>
      </c>
      <c r="B617" s="545" t="s">
        <v>217</v>
      </c>
      <c r="C617" s="562" t="s">
        <v>190</v>
      </c>
      <c r="D617" s="562" t="s">
        <v>191</v>
      </c>
      <c r="E617" s="546">
        <v>380</v>
      </c>
      <c r="F617" s="545">
        <f t="shared" si="10"/>
        <v>0.67133064801074138</v>
      </c>
      <c r="G617" s="545">
        <v>566.04</v>
      </c>
      <c r="H617" s="546" t="s">
        <v>28</v>
      </c>
      <c r="I617" s="550" t="s">
        <v>192</v>
      </c>
      <c r="J617" s="555" t="s">
        <v>81</v>
      </c>
      <c r="K617" s="548" t="s">
        <v>82</v>
      </c>
      <c r="L617" s="545" t="s">
        <v>83</v>
      </c>
    </row>
    <row r="618" spans="1:12" hidden="1">
      <c r="A618" s="544">
        <v>46090</v>
      </c>
      <c r="B618" s="545" t="s">
        <v>218</v>
      </c>
      <c r="C618" s="562" t="s">
        <v>190</v>
      </c>
      <c r="D618" s="562" t="s">
        <v>191</v>
      </c>
      <c r="E618" s="546">
        <v>300</v>
      </c>
      <c r="F618" s="545">
        <f t="shared" si="10"/>
        <v>0.52999788000848003</v>
      </c>
      <c r="G618" s="545">
        <v>566.04</v>
      </c>
      <c r="H618" s="546" t="s">
        <v>28</v>
      </c>
      <c r="I618" s="550" t="s">
        <v>192</v>
      </c>
      <c r="J618" s="555" t="s">
        <v>81</v>
      </c>
      <c r="K618" s="548" t="s">
        <v>82</v>
      </c>
      <c r="L618" s="545" t="s">
        <v>83</v>
      </c>
    </row>
    <row r="619" spans="1:12" hidden="1">
      <c r="A619" s="544">
        <v>46090</v>
      </c>
      <c r="B619" s="545" t="s">
        <v>219</v>
      </c>
      <c r="C619" s="562" t="s">
        <v>190</v>
      </c>
      <c r="D619" s="562" t="s">
        <v>191</v>
      </c>
      <c r="E619" s="546">
        <v>350</v>
      </c>
      <c r="F619" s="545">
        <f t="shared" si="10"/>
        <v>0.61833086000989335</v>
      </c>
      <c r="G619" s="545">
        <v>566.04</v>
      </c>
      <c r="H619" s="546" t="s">
        <v>28</v>
      </c>
      <c r="I619" s="550" t="s">
        <v>192</v>
      </c>
      <c r="J619" s="555" t="s">
        <v>81</v>
      </c>
      <c r="K619" s="548" t="s">
        <v>82</v>
      </c>
      <c r="L619" s="545" t="s">
        <v>83</v>
      </c>
    </row>
    <row r="620" spans="1:12" hidden="1">
      <c r="A620" s="544">
        <v>46090</v>
      </c>
      <c r="B620" s="545" t="s">
        <v>220</v>
      </c>
      <c r="C620" s="562" t="s">
        <v>190</v>
      </c>
      <c r="D620" s="562" t="s">
        <v>191</v>
      </c>
      <c r="E620" s="546">
        <v>200</v>
      </c>
      <c r="F620" s="545">
        <f t="shared" si="10"/>
        <v>0.35333192000565333</v>
      </c>
      <c r="G620" s="545">
        <v>566.04</v>
      </c>
      <c r="H620" s="546" t="s">
        <v>28</v>
      </c>
      <c r="I620" s="550" t="s">
        <v>192</v>
      </c>
      <c r="J620" s="555" t="s">
        <v>81</v>
      </c>
      <c r="K620" s="548" t="s">
        <v>82</v>
      </c>
      <c r="L620" s="545" t="s">
        <v>83</v>
      </c>
    </row>
    <row r="621" spans="1:12" hidden="1">
      <c r="A621" s="569">
        <v>46090</v>
      </c>
      <c r="B621" s="545" t="s">
        <v>193</v>
      </c>
      <c r="C621" s="564" t="s">
        <v>80</v>
      </c>
      <c r="D621" s="570" t="s">
        <v>23</v>
      </c>
      <c r="E621" s="545">
        <v>5000</v>
      </c>
      <c r="F621" s="545">
        <f t="shared" si="10"/>
        <v>8.8332980001413333</v>
      </c>
      <c r="G621" s="545">
        <v>566.04</v>
      </c>
      <c r="H621" s="546" t="s">
        <v>22</v>
      </c>
      <c r="I621" s="550" t="s">
        <v>194</v>
      </c>
      <c r="J621" s="555" t="s">
        <v>81</v>
      </c>
      <c r="K621" s="580" t="s">
        <v>1205</v>
      </c>
      <c r="L621" s="545" t="s">
        <v>83</v>
      </c>
    </row>
    <row r="622" spans="1:12" hidden="1">
      <c r="A622" s="569">
        <v>46090</v>
      </c>
      <c r="B622" s="545" t="s">
        <v>193</v>
      </c>
      <c r="C622" s="564" t="s">
        <v>80</v>
      </c>
      <c r="D622" s="564" t="s">
        <v>26</v>
      </c>
      <c r="E622" s="545">
        <v>5000</v>
      </c>
      <c r="F622" s="545">
        <f t="shared" si="10"/>
        <v>8.8332980001413333</v>
      </c>
      <c r="G622" s="545">
        <v>566.04</v>
      </c>
      <c r="H622" s="546" t="s">
        <v>25</v>
      </c>
      <c r="I622" s="550" t="s">
        <v>194</v>
      </c>
      <c r="J622" s="555" t="s">
        <v>81</v>
      </c>
      <c r="K622" s="580" t="s">
        <v>1205</v>
      </c>
      <c r="L622" s="545" t="s">
        <v>83</v>
      </c>
    </row>
    <row r="623" spans="1:12">
      <c r="A623" s="559">
        <v>46091</v>
      </c>
      <c r="B623" s="560" t="s">
        <v>221</v>
      </c>
      <c r="C623" s="553" t="s">
        <v>86</v>
      </c>
      <c r="D623" s="546" t="s">
        <v>84</v>
      </c>
      <c r="E623" s="553">
        <v>2500</v>
      </c>
      <c r="F623" s="545">
        <f t="shared" si="10"/>
        <v>4.4166490000706666</v>
      </c>
      <c r="G623" s="545">
        <v>566.04</v>
      </c>
      <c r="H623" s="553" t="s">
        <v>18</v>
      </c>
      <c r="I623" s="554" t="s">
        <v>222</v>
      </c>
      <c r="J623" s="545" t="s">
        <v>81</v>
      </c>
      <c r="K623" s="580" t="s">
        <v>1205</v>
      </c>
      <c r="L623" s="545" t="s">
        <v>83</v>
      </c>
    </row>
    <row r="624" spans="1:12">
      <c r="A624" s="559">
        <v>46091</v>
      </c>
      <c r="B624" s="560" t="s">
        <v>223</v>
      </c>
      <c r="C624" s="553" t="s">
        <v>86</v>
      </c>
      <c r="D624" s="546" t="s">
        <v>84</v>
      </c>
      <c r="E624" s="553">
        <v>2000</v>
      </c>
      <c r="F624" s="545">
        <f t="shared" si="10"/>
        <v>3.5333192000565332</v>
      </c>
      <c r="G624" s="545">
        <v>566.04</v>
      </c>
      <c r="H624" s="553" t="s">
        <v>18</v>
      </c>
      <c r="I624" s="554" t="s">
        <v>222</v>
      </c>
      <c r="J624" s="545" t="s">
        <v>81</v>
      </c>
      <c r="K624" s="580" t="s">
        <v>1205</v>
      </c>
      <c r="L624" s="545" t="s">
        <v>83</v>
      </c>
    </row>
    <row r="625" spans="1:12">
      <c r="A625" s="559">
        <v>46091</v>
      </c>
      <c r="B625" s="560" t="s">
        <v>224</v>
      </c>
      <c r="C625" s="551" t="s">
        <v>89</v>
      </c>
      <c r="D625" s="546" t="s">
        <v>84</v>
      </c>
      <c r="E625" s="553">
        <v>5000</v>
      </c>
      <c r="F625" s="545">
        <f t="shared" si="10"/>
        <v>8.8332980001413333</v>
      </c>
      <c r="G625" s="545">
        <v>566.04</v>
      </c>
      <c r="H625" s="553" t="s">
        <v>18</v>
      </c>
      <c r="I625" s="554" t="s">
        <v>222</v>
      </c>
      <c r="J625" s="545" t="s">
        <v>81</v>
      </c>
      <c r="K625" s="580" t="s">
        <v>1205</v>
      </c>
      <c r="L625" s="545" t="s">
        <v>83</v>
      </c>
    </row>
    <row r="626" spans="1:12">
      <c r="A626" s="559">
        <v>46091</v>
      </c>
      <c r="B626" s="560" t="s">
        <v>225</v>
      </c>
      <c r="C626" s="553" t="s">
        <v>86</v>
      </c>
      <c r="D626" s="546" t="s">
        <v>84</v>
      </c>
      <c r="E626" s="553">
        <v>500</v>
      </c>
      <c r="F626" s="545">
        <f t="shared" si="10"/>
        <v>0.8833298000141333</v>
      </c>
      <c r="G626" s="545">
        <v>566.04</v>
      </c>
      <c r="H626" s="553" t="s">
        <v>18</v>
      </c>
      <c r="I626" s="554" t="s">
        <v>222</v>
      </c>
      <c r="J626" s="545" t="s">
        <v>81</v>
      </c>
      <c r="K626" s="580" t="s">
        <v>1205</v>
      </c>
      <c r="L626" s="545" t="s">
        <v>83</v>
      </c>
    </row>
    <row r="627" spans="1:12">
      <c r="A627" s="559">
        <v>46091</v>
      </c>
      <c r="B627" s="560" t="s">
        <v>226</v>
      </c>
      <c r="C627" s="553" t="s">
        <v>86</v>
      </c>
      <c r="D627" s="546" t="s">
        <v>84</v>
      </c>
      <c r="E627" s="553">
        <v>500</v>
      </c>
      <c r="F627" s="545">
        <f t="shared" si="10"/>
        <v>0.8833298000141333</v>
      </c>
      <c r="G627" s="545">
        <v>566.04</v>
      </c>
      <c r="H627" s="553" t="s">
        <v>18</v>
      </c>
      <c r="I627" s="554" t="s">
        <v>222</v>
      </c>
      <c r="J627" s="545" t="s">
        <v>81</v>
      </c>
      <c r="K627" s="580" t="s">
        <v>1205</v>
      </c>
      <c r="L627" s="545" t="s">
        <v>83</v>
      </c>
    </row>
    <row r="628" spans="1:12">
      <c r="A628" s="559">
        <v>46091</v>
      </c>
      <c r="B628" s="560" t="s">
        <v>227</v>
      </c>
      <c r="C628" s="553" t="s">
        <v>86</v>
      </c>
      <c r="D628" s="546" t="s">
        <v>84</v>
      </c>
      <c r="E628" s="553">
        <v>500</v>
      </c>
      <c r="F628" s="545">
        <f t="shared" si="10"/>
        <v>0.8833298000141333</v>
      </c>
      <c r="G628" s="545">
        <v>566.04</v>
      </c>
      <c r="H628" s="553" t="s">
        <v>18</v>
      </c>
      <c r="I628" s="554" t="s">
        <v>222</v>
      </c>
      <c r="J628" s="545" t="s">
        <v>81</v>
      </c>
      <c r="K628" s="580" t="s">
        <v>1205</v>
      </c>
      <c r="L628" s="545" t="s">
        <v>83</v>
      </c>
    </row>
    <row r="629" spans="1:12">
      <c r="A629" s="559">
        <v>46091</v>
      </c>
      <c r="B629" s="560" t="s">
        <v>228</v>
      </c>
      <c r="C629" s="553" t="s">
        <v>86</v>
      </c>
      <c r="D629" s="546" t="s">
        <v>84</v>
      </c>
      <c r="E629" s="553">
        <v>500</v>
      </c>
      <c r="F629" s="545">
        <f t="shared" si="10"/>
        <v>0.8833298000141333</v>
      </c>
      <c r="G629" s="545">
        <v>566.04</v>
      </c>
      <c r="H629" s="553" t="s">
        <v>18</v>
      </c>
      <c r="I629" s="554" t="s">
        <v>222</v>
      </c>
      <c r="J629" s="545" t="s">
        <v>81</v>
      </c>
      <c r="K629" s="580" t="s">
        <v>1205</v>
      </c>
      <c r="L629" s="545" t="s">
        <v>83</v>
      </c>
    </row>
    <row r="630" spans="1:12">
      <c r="A630" s="559">
        <v>46091</v>
      </c>
      <c r="B630" s="560" t="s">
        <v>229</v>
      </c>
      <c r="C630" s="553" t="s">
        <v>86</v>
      </c>
      <c r="D630" s="546" t="s">
        <v>84</v>
      </c>
      <c r="E630" s="553">
        <v>500</v>
      </c>
      <c r="F630" s="545">
        <f t="shared" si="10"/>
        <v>0.8833298000141333</v>
      </c>
      <c r="G630" s="545">
        <v>566.04</v>
      </c>
      <c r="H630" s="553" t="s">
        <v>18</v>
      </c>
      <c r="I630" s="554" t="s">
        <v>222</v>
      </c>
      <c r="J630" s="545" t="s">
        <v>81</v>
      </c>
      <c r="K630" s="580" t="s">
        <v>1205</v>
      </c>
      <c r="L630" s="545" t="s">
        <v>83</v>
      </c>
    </row>
    <row r="631" spans="1:12">
      <c r="A631" s="559">
        <v>46091</v>
      </c>
      <c r="B631" s="560" t="s">
        <v>230</v>
      </c>
      <c r="C631" s="553" t="s">
        <v>164</v>
      </c>
      <c r="D631" s="546" t="s">
        <v>84</v>
      </c>
      <c r="E631" s="553">
        <v>5000</v>
      </c>
      <c r="F631" s="545">
        <f t="shared" si="10"/>
        <v>8.8332980001413333</v>
      </c>
      <c r="G631" s="545">
        <v>566.04</v>
      </c>
      <c r="H631" s="553" t="s">
        <v>18</v>
      </c>
      <c r="I631" s="554" t="s">
        <v>222</v>
      </c>
      <c r="J631" s="545" t="s">
        <v>81</v>
      </c>
      <c r="K631" s="580" t="s">
        <v>1205</v>
      </c>
      <c r="L631" s="545" t="s">
        <v>83</v>
      </c>
    </row>
    <row r="632" spans="1:12" hidden="1">
      <c r="A632" s="544">
        <v>46092</v>
      </c>
      <c r="B632" s="567" t="s">
        <v>231</v>
      </c>
      <c r="C632" s="568" t="s">
        <v>86</v>
      </c>
      <c r="D632" s="547" t="s">
        <v>10</v>
      </c>
      <c r="E632" s="546">
        <v>3000</v>
      </c>
      <c r="F632" s="545">
        <f t="shared" si="10"/>
        <v>5.2999788000847996</v>
      </c>
      <c r="G632" s="545">
        <v>566.04</v>
      </c>
      <c r="H632" s="546" t="s">
        <v>27</v>
      </c>
      <c r="I632" s="545" t="s">
        <v>232</v>
      </c>
      <c r="J632" s="545" t="s">
        <v>81</v>
      </c>
      <c r="K632" s="580" t="s">
        <v>1205</v>
      </c>
      <c r="L632" s="545" t="s">
        <v>83</v>
      </c>
    </row>
    <row r="633" spans="1:12" hidden="1">
      <c r="A633" s="544">
        <v>46092</v>
      </c>
      <c r="B633" s="567" t="s">
        <v>233</v>
      </c>
      <c r="C633" s="568" t="s">
        <v>86</v>
      </c>
      <c r="D633" s="547" t="s">
        <v>10</v>
      </c>
      <c r="E633" s="546">
        <v>5000</v>
      </c>
      <c r="F633" s="545">
        <f t="shared" si="10"/>
        <v>8.8332980001413333</v>
      </c>
      <c r="G633" s="545">
        <v>566.04</v>
      </c>
      <c r="H633" s="546" t="s">
        <v>27</v>
      </c>
      <c r="I633" s="545" t="s">
        <v>232</v>
      </c>
      <c r="J633" s="545" t="s">
        <v>81</v>
      </c>
      <c r="K633" s="580" t="s">
        <v>1205</v>
      </c>
      <c r="L633" s="545" t="s">
        <v>83</v>
      </c>
    </row>
    <row r="634" spans="1:12" hidden="1">
      <c r="A634" s="544">
        <v>46092</v>
      </c>
      <c r="B634" s="567" t="s">
        <v>234</v>
      </c>
      <c r="C634" s="568" t="s">
        <v>86</v>
      </c>
      <c r="D634" s="547" t="s">
        <v>10</v>
      </c>
      <c r="E634" s="546">
        <v>5000</v>
      </c>
      <c r="F634" s="545">
        <f t="shared" si="10"/>
        <v>8.8332980001413333</v>
      </c>
      <c r="G634" s="545">
        <v>566.04</v>
      </c>
      <c r="H634" s="546" t="s">
        <v>27</v>
      </c>
      <c r="I634" s="545" t="s">
        <v>232</v>
      </c>
      <c r="J634" s="545" t="s">
        <v>81</v>
      </c>
      <c r="K634" s="580" t="s">
        <v>1205</v>
      </c>
      <c r="L634" s="545" t="s">
        <v>83</v>
      </c>
    </row>
    <row r="635" spans="1:12" hidden="1">
      <c r="A635" s="544">
        <v>46092</v>
      </c>
      <c r="B635" s="567" t="s">
        <v>235</v>
      </c>
      <c r="C635" s="547" t="s">
        <v>236</v>
      </c>
      <c r="D635" s="547" t="s">
        <v>10</v>
      </c>
      <c r="E635" s="546">
        <v>1500</v>
      </c>
      <c r="F635" s="545">
        <f t="shared" si="10"/>
        <v>2.6499894000423998</v>
      </c>
      <c r="G635" s="545">
        <v>566.04</v>
      </c>
      <c r="H635" s="546" t="s">
        <v>27</v>
      </c>
      <c r="I635" s="545" t="s">
        <v>237</v>
      </c>
      <c r="J635" s="545" t="s">
        <v>81</v>
      </c>
      <c r="K635" s="580" t="s">
        <v>1205</v>
      </c>
      <c r="L635" s="545" t="s">
        <v>83</v>
      </c>
    </row>
    <row r="636" spans="1:12" hidden="1">
      <c r="A636" s="544">
        <v>46092</v>
      </c>
      <c r="B636" s="567" t="s">
        <v>238</v>
      </c>
      <c r="C636" s="547" t="s">
        <v>236</v>
      </c>
      <c r="D636" s="547" t="s">
        <v>10</v>
      </c>
      <c r="E636" s="546">
        <v>2000</v>
      </c>
      <c r="F636" s="545">
        <f t="shared" si="10"/>
        <v>3.5333192000565332</v>
      </c>
      <c r="G636" s="545">
        <v>566.04</v>
      </c>
      <c r="H636" s="546" t="s">
        <v>27</v>
      </c>
      <c r="I636" s="545" t="s">
        <v>237</v>
      </c>
      <c r="J636" s="545" t="s">
        <v>81</v>
      </c>
      <c r="K636" s="580" t="s">
        <v>1205</v>
      </c>
      <c r="L636" s="545" t="s">
        <v>83</v>
      </c>
    </row>
    <row r="637" spans="1:12" hidden="1">
      <c r="A637" s="544">
        <v>46092</v>
      </c>
      <c r="B637" s="567" t="s">
        <v>239</v>
      </c>
      <c r="C637" s="547" t="s">
        <v>236</v>
      </c>
      <c r="D637" s="547" t="s">
        <v>10</v>
      </c>
      <c r="E637" s="546">
        <v>1000</v>
      </c>
      <c r="F637" s="545">
        <f t="shared" si="10"/>
        <v>1.7666596000282666</v>
      </c>
      <c r="G637" s="545">
        <v>566.04</v>
      </c>
      <c r="H637" s="546" t="s">
        <v>27</v>
      </c>
      <c r="I637" s="545" t="s">
        <v>237</v>
      </c>
      <c r="J637" s="545" t="s">
        <v>81</v>
      </c>
      <c r="K637" s="580" t="s">
        <v>1205</v>
      </c>
      <c r="L637" s="545" t="s">
        <v>83</v>
      </c>
    </row>
    <row r="638" spans="1:12" hidden="1">
      <c r="A638" s="544">
        <v>46092</v>
      </c>
      <c r="B638" s="567" t="s">
        <v>240</v>
      </c>
      <c r="C638" s="547" t="s">
        <v>236</v>
      </c>
      <c r="D638" s="547" t="s">
        <v>10</v>
      </c>
      <c r="E638" s="546">
        <v>3100</v>
      </c>
      <c r="F638" s="545">
        <f t="shared" si="10"/>
        <v>5.4766447600876269</v>
      </c>
      <c r="G638" s="545">
        <v>566.04</v>
      </c>
      <c r="H638" s="546" t="s">
        <v>27</v>
      </c>
      <c r="I638" s="545" t="s">
        <v>237</v>
      </c>
      <c r="J638" s="545" t="s">
        <v>81</v>
      </c>
      <c r="K638" s="580" t="s">
        <v>1205</v>
      </c>
      <c r="L638" s="545" t="s">
        <v>83</v>
      </c>
    </row>
    <row r="639" spans="1:12" hidden="1">
      <c r="A639" s="544">
        <v>46092</v>
      </c>
      <c r="B639" s="567" t="s">
        <v>241</v>
      </c>
      <c r="C639" s="547" t="s">
        <v>236</v>
      </c>
      <c r="D639" s="547" t="s">
        <v>10</v>
      </c>
      <c r="E639" s="546">
        <v>950</v>
      </c>
      <c r="F639" s="545">
        <f t="shared" si="10"/>
        <v>1.6783266200268534</v>
      </c>
      <c r="G639" s="545">
        <v>566.04</v>
      </c>
      <c r="H639" s="546" t="s">
        <v>27</v>
      </c>
      <c r="I639" s="545" t="s">
        <v>237</v>
      </c>
      <c r="J639" s="545" t="s">
        <v>81</v>
      </c>
      <c r="K639" s="580" t="s">
        <v>1205</v>
      </c>
      <c r="L639" s="545" t="s">
        <v>83</v>
      </c>
    </row>
    <row r="640" spans="1:12" hidden="1">
      <c r="A640" s="544">
        <v>46092</v>
      </c>
      <c r="B640" s="567" t="s">
        <v>242</v>
      </c>
      <c r="C640" s="547" t="s">
        <v>236</v>
      </c>
      <c r="D640" s="547" t="s">
        <v>10</v>
      </c>
      <c r="E640" s="546">
        <v>950</v>
      </c>
      <c r="F640" s="545">
        <f t="shared" si="10"/>
        <v>1.6783266200268534</v>
      </c>
      <c r="G640" s="545">
        <v>566.04</v>
      </c>
      <c r="H640" s="546" t="s">
        <v>27</v>
      </c>
      <c r="I640" s="545" t="s">
        <v>237</v>
      </c>
      <c r="J640" s="545" t="s">
        <v>81</v>
      </c>
      <c r="K640" s="580" t="s">
        <v>1205</v>
      </c>
      <c r="L640" s="545" t="s">
        <v>83</v>
      </c>
    </row>
    <row r="641" spans="1:12" hidden="1">
      <c r="A641" s="544">
        <v>46092</v>
      </c>
      <c r="B641" s="567" t="s">
        <v>243</v>
      </c>
      <c r="C641" s="547" t="s">
        <v>236</v>
      </c>
      <c r="D641" s="547" t="s">
        <v>10</v>
      </c>
      <c r="E641" s="546">
        <v>1550</v>
      </c>
      <c r="F641" s="545">
        <f t="shared" si="10"/>
        <v>2.7383223800438135</v>
      </c>
      <c r="G641" s="545">
        <v>566.04</v>
      </c>
      <c r="H641" s="546" t="s">
        <v>27</v>
      </c>
      <c r="I641" s="545" t="s">
        <v>237</v>
      </c>
      <c r="J641" s="545" t="s">
        <v>81</v>
      </c>
      <c r="K641" s="580" t="s">
        <v>1205</v>
      </c>
      <c r="L641" s="545" t="s">
        <v>83</v>
      </c>
    </row>
    <row r="642" spans="1:12" hidden="1">
      <c r="A642" s="544">
        <v>46092</v>
      </c>
      <c r="B642" s="567" t="s">
        <v>244</v>
      </c>
      <c r="C642" s="547" t="s">
        <v>236</v>
      </c>
      <c r="D642" s="547" t="s">
        <v>10</v>
      </c>
      <c r="E642" s="546">
        <v>575</v>
      </c>
      <c r="F642" s="545">
        <f t="shared" ref="F642:F705" si="11">+E642/G642</f>
        <v>1.0158292700162532</v>
      </c>
      <c r="G642" s="545">
        <v>566.04</v>
      </c>
      <c r="H642" s="546" t="s">
        <v>27</v>
      </c>
      <c r="I642" s="545" t="s">
        <v>237</v>
      </c>
      <c r="J642" s="545" t="s">
        <v>81</v>
      </c>
      <c r="K642" s="580" t="s">
        <v>1205</v>
      </c>
      <c r="L642" s="545" t="s">
        <v>83</v>
      </c>
    </row>
    <row r="643" spans="1:12" hidden="1">
      <c r="A643" s="544">
        <v>46092</v>
      </c>
      <c r="B643" s="567" t="s">
        <v>245</v>
      </c>
      <c r="C643" s="547" t="s">
        <v>236</v>
      </c>
      <c r="D643" s="547" t="s">
        <v>10</v>
      </c>
      <c r="E643" s="546">
        <v>1500</v>
      </c>
      <c r="F643" s="545">
        <f t="shared" si="11"/>
        <v>2.6499894000423998</v>
      </c>
      <c r="G643" s="545">
        <v>566.04</v>
      </c>
      <c r="H643" s="546" t="s">
        <v>27</v>
      </c>
      <c r="I643" s="545" t="s">
        <v>237</v>
      </c>
      <c r="J643" s="545" t="s">
        <v>81</v>
      </c>
      <c r="K643" s="580" t="s">
        <v>1205</v>
      </c>
      <c r="L643" s="545" t="s">
        <v>83</v>
      </c>
    </row>
    <row r="644" spans="1:12" hidden="1">
      <c r="A644" s="544">
        <v>46092</v>
      </c>
      <c r="B644" s="567" t="s">
        <v>246</v>
      </c>
      <c r="C644" s="547" t="s">
        <v>236</v>
      </c>
      <c r="D644" s="547" t="s">
        <v>10</v>
      </c>
      <c r="E644" s="546">
        <v>825</v>
      </c>
      <c r="F644" s="545">
        <f t="shared" si="11"/>
        <v>1.4574941700233199</v>
      </c>
      <c r="G644" s="545">
        <v>566.04</v>
      </c>
      <c r="H644" s="546" t="s">
        <v>27</v>
      </c>
      <c r="I644" s="545" t="s">
        <v>237</v>
      </c>
      <c r="J644" s="545" t="s">
        <v>81</v>
      </c>
      <c r="K644" s="580" t="s">
        <v>1205</v>
      </c>
      <c r="L644" s="545" t="s">
        <v>83</v>
      </c>
    </row>
    <row r="645" spans="1:12" hidden="1">
      <c r="A645" s="544">
        <v>46092</v>
      </c>
      <c r="B645" s="567" t="s">
        <v>247</v>
      </c>
      <c r="C645" s="547" t="s">
        <v>236</v>
      </c>
      <c r="D645" s="547" t="s">
        <v>10</v>
      </c>
      <c r="E645" s="546">
        <v>575</v>
      </c>
      <c r="F645" s="545">
        <f t="shared" si="11"/>
        <v>1.0158292700162532</v>
      </c>
      <c r="G645" s="545">
        <v>566.04</v>
      </c>
      <c r="H645" s="546" t="s">
        <v>27</v>
      </c>
      <c r="I645" s="545" t="s">
        <v>237</v>
      </c>
      <c r="J645" s="545" t="s">
        <v>81</v>
      </c>
      <c r="K645" s="580" t="s">
        <v>1205</v>
      </c>
      <c r="L645" s="545" t="s">
        <v>83</v>
      </c>
    </row>
    <row r="646" spans="1:12" hidden="1">
      <c r="A646" s="544">
        <v>46092</v>
      </c>
      <c r="B646" s="567" t="s">
        <v>248</v>
      </c>
      <c r="C646" s="547" t="s">
        <v>236</v>
      </c>
      <c r="D646" s="547" t="s">
        <v>10</v>
      </c>
      <c r="E646" s="546">
        <v>600</v>
      </c>
      <c r="F646" s="545">
        <f t="shared" si="11"/>
        <v>1.0599957600169601</v>
      </c>
      <c r="G646" s="545">
        <v>566.04</v>
      </c>
      <c r="H646" s="546" t="s">
        <v>27</v>
      </c>
      <c r="I646" s="545" t="s">
        <v>237</v>
      </c>
      <c r="J646" s="545" t="s">
        <v>81</v>
      </c>
      <c r="K646" s="580" t="s">
        <v>1205</v>
      </c>
      <c r="L646" s="545" t="s">
        <v>83</v>
      </c>
    </row>
    <row r="647" spans="1:12" hidden="1">
      <c r="A647" s="544">
        <v>46092</v>
      </c>
      <c r="B647" s="567" t="s">
        <v>249</v>
      </c>
      <c r="C647" s="547" t="s">
        <v>236</v>
      </c>
      <c r="D647" s="547" t="s">
        <v>10</v>
      </c>
      <c r="E647" s="546">
        <v>3150</v>
      </c>
      <c r="F647" s="545">
        <f t="shared" si="11"/>
        <v>5.5649777400890397</v>
      </c>
      <c r="G647" s="545">
        <v>566.04</v>
      </c>
      <c r="H647" s="546" t="s">
        <v>27</v>
      </c>
      <c r="I647" s="545" t="s">
        <v>237</v>
      </c>
      <c r="J647" s="545" t="s">
        <v>81</v>
      </c>
      <c r="K647" s="580" t="s">
        <v>1205</v>
      </c>
      <c r="L647" s="545" t="s">
        <v>83</v>
      </c>
    </row>
    <row r="648" spans="1:12" hidden="1">
      <c r="A648" s="544">
        <v>46092</v>
      </c>
      <c r="B648" s="567" t="s">
        <v>250</v>
      </c>
      <c r="C648" s="547" t="s">
        <v>236</v>
      </c>
      <c r="D648" s="547" t="s">
        <v>10</v>
      </c>
      <c r="E648" s="546">
        <v>375</v>
      </c>
      <c r="F648" s="545">
        <f t="shared" si="11"/>
        <v>0.66249735001059995</v>
      </c>
      <c r="G648" s="545">
        <v>566.04</v>
      </c>
      <c r="H648" s="546" t="s">
        <v>27</v>
      </c>
      <c r="I648" s="545" t="s">
        <v>237</v>
      </c>
      <c r="J648" s="545" t="s">
        <v>81</v>
      </c>
      <c r="K648" s="580" t="s">
        <v>1205</v>
      </c>
      <c r="L648" s="545" t="s">
        <v>83</v>
      </c>
    </row>
    <row r="649" spans="1:12" hidden="1">
      <c r="A649" s="544">
        <v>46092</v>
      </c>
      <c r="B649" s="567" t="s">
        <v>251</v>
      </c>
      <c r="C649" s="547" t="s">
        <v>236</v>
      </c>
      <c r="D649" s="547" t="s">
        <v>10</v>
      </c>
      <c r="E649" s="546">
        <v>950</v>
      </c>
      <c r="F649" s="545">
        <f t="shared" si="11"/>
        <v>1.6783266200268534</v>
      </c>
      <c r="G649" s="545">
        <v>566.04</v>
      </c>
      <c r="H649" s="546" t="s">
        <v>27</v>
      </c>
      <c r="I649" s="545" t="s">
        <v>237</v>
      </c>
      <c r="J649" s="545" t="s">
        <v>81</v>
      </c>
      <c r="K649" s="580" t="s">
        <v>1205</v>
      </c>
      <c r="L649" s="545" t="s">
        <v>83</v>
      </c>
    </row>
    <row r="650" spans="1:12" hidden="1">
      <c r="A650" s="544">
        <v>46092</v>
      </c>
      <c r="B650" s="567" t="s">
        <v>252</v>
      </c>
      <c r="C650" s="547" t="s">
        <v>236</v>
      </c>
      <c r="D650" s="547" t="s">
        <v>10</v>
      </c>
      <c r="E650" s="546">
        <v>375</v>
      </c>
      <c r="F650" s="545">
        <f t="shared" si="11"/>
        <v>0.66249735001059995</v>
      </c>
      <c r="G650" s="545">
        <v>566.04</v>
      </c>
      <c r="H650" s="546" t="s">
        <v>27</v>
      </c>
      <c r="I650" s="545" t="s">
        <v>237</v>
      </c>
      <c r="J650" s="545" t="s">
        <v>81</v>
      </c>
      <c r="K650" s="580" t="s">
        <v>1205</v>
      </c>
      <c r="L650" s="545" t="s">
        <v>83</v>
      </c>
    </row>
    <row r="651" spans="1:12" hidden="1">
      <c r="A651" s="544">
        <v>46093</v>
      </c>
      <c r="B651" s="571" t="s">
        <v>253</v>
      </c>
      <c r="C651" s="546" t="s">
        <v>190</v>
      </c>
      <c r="D651" s="547" t="s">
        <v>10</v>
      </c>
      <c r="E651" s="572">
        <v>58790</v>
      </c>
      <c r="F651" s="545">
        <f t="shared" si="11"/>
        <v>103.8619178856618</v>
      </c>
      <c r="G651" s="545">
        <v>566.04</v>
      </c>
      <c r="H651" s="562" t="s">
        <v>32</v>
      </c>
      <c r="I651" s="545" t="s">
        <v>254</v>
      </c>
      <c r="J651" s="545" t="s">
        <v>81</v>
      </c>
      <c r="K651" s="548" t="s">
        <v>82</v>
      </c>
      <c r="L651" s="545" t="s">
        <v>83</v>
      </c>
    </row>
    <row r="652" spans="1:12" hidden="1">
      <c r="A652" s="544">
        <v>46093</v>
      </c>
      <c r="B652" s="571" t="s">
        <v>255</v>
      </c>
      <c r="C652" s="546" t="s">
        <v>190</v>
      </c>
      <c r="D652" s="562" t="s">
        <v>14</v>
      </c>
      <c r="E652" s="573">
        <v>323249</v>
      </c>
      <c r="F652" s="545">
        <f t="shared" si="11"/>
        <v>571.07094904953715</v>
      </c>
      <c r="G652" s="545">
        <v>566.04</v>
      </c>
      <c r="H652" s="546" t="s">
        <v>32</v>
      </c>
      <c r="I652" s="545" t="s">
        <v>254</v>
      </c>
      <c r="J652" s="545" t="s">
        <v>81</v>
      </c>
      <c r="K652" s="548" t="s">
        <v>82</v>
      </c>
      <c r="L652" s="545" t="s">
        <v>83</v>
      </c>
    </row>
    <row r="653" spans="1:12" hidden="1">
      <c r="A653" s="544">
        <v>46093</v>
      </c>
      <c r="B653" s="571" t="s">
        <v>256</v>
      </c>
      <c r="C653" s="546" t="s">
        <v>190</v>
      </c>
      <c r="D653" s="547" t="s">
        <v>10</v>
      </c>
      <c r="E653" s="551">
        <v>127917</v>
      </c>
      <c r="F653" s="545">
        <f t="shared" si="11"/>
        <v>225.98579605681579</v>
      </c>
      <c r="G653" s="545">
        <v>566.04</v>
      </c>
      <c r="H653" s="562" t="s">
        <v>32</v>
      </c>
      <c r="I653" s="545" t="s">
        <v>254</v>
      </c>
      <c r="J653" s="565" t="s">
        <v>81</v>
      </c>
      <c r="K653" s="548" t="s">
        <v>82</v>
      </c>
      <c r="L653" s="545" t="s">
        <v>83</v>
      </c>
    </row>
    <row r="654" spans="1:12" hidden="1">
      <c r="A654" s="544">
        <v>46093</v>
      </c>
      <c r="B654" s="571" t="s">
        <v>257</v>
      </c>
      <c r="C654" s="546" t="s">
        <v>190</v>
      </c>
      <c r="D654" s="562" t="s">
        <v>26</v>
      </c>
      <c r="E654" s="551">
        <v>72243</v>
      </c>
      <c r="F654" s="545">
        <f t="shared" si="11"/>
        <v>127.62878948484207</v>
      </c>
      <c r="G654" s="545">
        <v>566.04</v>
      </c>
      <c r="H654" s="546" t="s">
        <v>32</v>
      </c>
      <c r="I654" s="545" t="s">
        <v>254</v>
      </c>
      <c r="J654" s="545" t="s">
        <v>81</v>
      </c>
      <c r="K654" s="548" t="s">
        <v>82</v>
      </c>
      <c r="L654" s="545" t="s">
        <v>83</v>
      </c>
    </row>
    <row r="655" spans="1:12" hidden="1">
      <c r="A655" s="544">
        <v>46093</v>
      </c>
      <c r="B655" s="571" t="s">
        <v>258</v>
      </c>
      <c r="C655" s="546" t="s">
        <v>190</v>
      </c>
      <c r="D655" s="562" t="s">
        <v>23</v>
      </c>
      <c r="E655" s="551">
        <v>63235</v>
      </c>
      <c r="F655" s="545">
        <f t="shared" si="11"/>
        <v>111.71471980778745</v>
      </c>
      <c r="G655" s="545">
        <v>566.04</v>
      </c>
      <c r="H655" s="562" t="s">
        <v>32</v>
      </c>
      <c r="I655" s="545" t="s">
        <v>254</v>
      </c>
      <c r="J655" s="545" t="s">
        <v>81</v>
      </c>
      <c r="K655" s="548" t="s">
        <v>82</v>
      </c>
      <c r="L655" s="545" t="s">
        <v>83</v>
      </c>
    </row>
    <row r="656" spans="1:12" hidden="1">
      <c r="A656" s="544">
        <v>46093</v>
      </c>
      <c r="B656" s="571" t="s">
        <v>259</v>
      </c>
      <c r="C656" s="546" t="s">
        <v>190</v>
      </c>
      <c r="D656" s="546" t="s">
        <v>84</v>
      </c>
      <c r="E656" s="551">
        <v>256901</v>
      </c>
      <c r="F656" s="545">
        <f t="shared" si="11"/>
        <v>453.85661790686174</v>
      </c>
      <c r="G656" s="545">
        <v>566.04</v>
      </c>
      <c r="H656" s="546" t="s">
        <v>32</v>
      </c>
      <c r="I656" s="545" t="s">
        <v>254</v>
      </c>
      <c r="J656" s="545" t="s">
        <v>81</v>
      </c>
      <c r="K656" s="548" t="s">
        <v>82</v>
      </c>
      <c r="L656" s="545" t="s">
        <v>83</v>
      </c>
    </row>
    <row r="657" spans="1:12" hidden="1">
      <c r="A657" s="544">
        <v>46093</v>
      </c>
      <c r="B657" s="571" t="s">
        <v>260</v>
      </c>
      <c r="C657" s="546" t="s">
        <v>190</v>
      </c>
      <c r="D657" s="547" t="s">
        <v>10</v>
      </c>
      <c r="E657" s="572">
        <v>38038</v>
      </c>
      <c r="F657" s="545">
        <f t="shared" si="11"/>
        <v>67.200197865875211</v>
      </c>
      <c r="G657" s="545">
        <v>566.04</v>
      </c>
      <c r="H657" s="562" t="s">
        <v>32</v>
      </c>
      <c r="I657" s="545" t="s">
        <v>254</v>
      </c>
      <c r="J657" s="545" t="s">
        <v>81</v>
      </c>
      <c r="K657" s="548" t="s">
        <v>82</v>
      </c>
      <c r="L657" s="545" t="s">
        <v>83</v>
      </c>
    </row>
    <row r="658" spans="1:12" hidden="1">
      <c r="A658" s="544">
        <v>46093</v>
      </c>
      <c r="B658" s="571" t="s">
        <v>261</v>
      </c>
      <c r="C658" s="546" t="s">
        <v>190</v>
      </c>
      <c r="D658" s="562" t="s">
        <v>14</v>
      </c>
      <c r="E658" s="551">
        <v>199749</v>
      </c>
      <c r="F658" s="545">
        <f t="shared" si="11"/>
        <v>352.88848844604621</v>
      </c>
      <c r="G658" s="545">
        <v>566.04</v>
      </c>
      <c r="H658" s="546" t="s">
        <v>32</v>
      </c>
      <c r="I658" s="545" t="s">
        <v>254</v>
      </c>
      <c r="J658" s="545" t="s">
        <v>81</v>
      </c>
      <c r="K658" s="548" t="s">
        <v>82</v>
      </c>
      <c r="L658" s="545" t="s">
        <v>83</v>
      </c>
    </row>
    <row r="659" spans="1:12" hidden="1">
      <c r="A659" s="544">
        <v>46093</v>
      </c>
      <c r="B659" s="571" t="s">
        <v>262</v>
      </c>
      <c r="C659" s="546" t="s">
        <v>190</v>
      </c>
      <c r="D659" s="547" t="s">
        <v>10</v>
      </c>
      <c r="E659" s="551">
        <v>157779</v>
      </c>
      <c r="F659" s="545">
        <f t="shared" si="11"/>
        <v>278.74178503285987</v>
      </c>
      <c r="G659" s="545">
        <v>566.04</v>
      </c>
      <c r="H659" s="562" t="s">
        <v>32</v>
      </c>
      <c r="I659" s="545" t="s">
        <v>254</v>
      </c>
      <c r="J659" s="545" t="s">
        <v>81</v>
      </c>
      <c r="K659" s="548" t="s">
        <v>82</v>
      </c>
      <c r="L659" s="545" t="s">
        <v>83</v>
      </c>
    </row>
    <row r="660" spans="1:12" hidden="1">
      <c r="A660" s="544">
        <v>46093</v>
      </c>
      <c r="B660" s="571" t="s">
        <v>263</v>
      </c>
      <c r="C660" s="546" t="s">
        <v>190</v>
      </c>
      <c r="D660" s="562" t="s">
        <v>26</v>
      </c>
      <c r="E660" s="551">
        <v>68897</v>
      </c>
      <c r="F660" s="545">
        <f t="shared" si="11"/>
        <v>121.71754646314749</v>
      </c>
      <c r="G660" s="545">
        <v>566.04</v>
      </c>
      <c r="H660" s="546" t="s">
        <v>32</v>
      </c>
      <c r="I660" s="545" t="s">
        <v>254</v>
      </c>
      <c r="J660" s="545" t="s">
        <v>81</v>
      </c>
      <c r="K660" s="548" t="s">
        <v>82</v>
      </c>
      <c r="L660" s="545" t="s">
        <v>83</v>
      </c>
    </row>
    <row r="661" spans="1:12" hidden="1">
      <c r="A661" s="544">
        <v>46093</v>
      </c>
      <c r="B661" s="571" t="s">
        <v>264</v>
      </c>
      <c r="C661" s="546" t="s">
        <v>190</v>
      </c>
      <c r="D661" s="562" t="s">
        <v>23</v>
      </c>
      <c r="E661" s="572">
        <v>57127</v>
      </c>
      <c r="F661" s="545">
        <f t="shared" si="11"/>
        <v>100.92396297081478</v>
      </c>
      <c r="G661" s="545">
        <v>566.04</v>
      </c>
      <c r="H661" s="562" t="s">
        <v>32</v>
      </c>
      <c r="I661" s="545" t="s">
        <v>254</v>
      </c>
      <c r="J661" s="545" t="s">
        <v>81</v>
      </c>
      <c r="K661" s="548" t="s">
        <v>82</v>
      </c>
      <c r="L661" s="545" t="s">
        <v>83</v>
      </c>
    </row>
    <row r="662" spans="1:12" hidden="1">
      <c r="A662" s="544">
        <v>46093</v>
      </c>
      <c r="B662" s="571" t="s">
        <v>265</v>
      </c>
      <c r="C662" s="546" t="s">
        <v>190</v>
      </c>
      <c r="D662" s="546" t="s">
        <v>84</v>
      </c>
      <c r="E662" s="572">
        <v>256720</v>
      </c>
      <c r="F662" s="545">
        <f t="shared" si="11"/>
        <v>453.53685251925663</v>
      </c>
      <c r="G662" s="545">
        <v>566.04</v>
      </c>
      <c r="H662" s="546" t="s">
        <v>32</v>
      </c>
      <c r="I662" s="545" t="s">
        <v>254</v>
      </c>
      <c r="J662" s="545" t="s">
        <v>81</v>
      </c>
      <c r="K662" s="548" t="s">
        <v>82</v>
      </c>
      <c r="L662" s="545" t="s">
        <v>83</v>
      </c>
    </row>
    <row r="663" spans="1:12" hidden="1">
      <c r="A663" s="544">
        <v>46093</v>
      </c>
      <c r="B663" s="571" t="s">
        <v>266</v>
      </c>
      <c r="C663" s="546" t="s">
        <v>190</v>
      </c>
      <c r="D663" s="547" t="s">
        <v>10</v>
      </c>
      <c r="E663" s="572">
        <v>400</v>
      </c>
      <c r="F663" s="545">
        <f t="shared" si="11"/>
        <v>0.70666384001130667</v>
      </c>
      <c r="G663" s="545">
        <v>566.04</v>
      </c>
      <c r="H663" s="562" t="s">
        <v>32</v>
      </c>
      <c r="I663" s="545" t="s">
        <v>254</v>
      </c>
      <c r="J663" s="545" t="s">
        <v>81</v>
      </c>
      <c r="K663" s="548" t="s">
        <v>82</v>
      </c>
      <c r="L663" s="545" t="s">
        <v>83</v>
      </c>
    </row>
    <row r="664" spans="1:12" hidden="1">
      <c r="A664" s="544">
        <v>46093</v>
      </c>
      <c r="B664" s="571" t="s">
        <v>267</v>
      </c>
      <c r="C664" s="546" t="s">
        <v>190</v>
      </c>
      <c r="D664" s="562" t="s">
        <v>14</v>
      </c>
      <c r="E664" s="572">
        <v>1000</v>
      </c>
      <c r="F664" s="545">
        <f t="shared" si="11"/>
        <v>1.7666596000282666</v>
      </c>
      <c r="G664" s="545">
        <v>566.04</v>
      </c>
      <c r="H664" s="546" t="s">
        <v>32</v>
      </c>
      <c r="I664" s="545" t="s">
        <v>254</v>
      </c>
      <c r="J664" s="545" t="s">
        <v>81</v>
      </c>
      <c r="K664" s="548" t="s">
        <v>82</v>
      </c>
      <c r="L664" s="545" t="s">
        <v>83</v>
      </c>
    </row>
    <row r="665" spans="1:12" hidden="1">
      <c r="A665" s="544">
        <v>46093</v>
      </c>
      <c r="B665" s="571" t="s">
        <v>268</v>
      </c>
      <c r="C665" s="546" t="s">
        <v>190</v>
      </c>
      <c r="D665" s="547" t="s">
        <v>10</v>
      </c>
      <c r="E665" s="572">
        <v>8000</v>
      </c>
      <c r="F665" s="545">
        <f t="shared" si="11"/>
        <v>14.133276800226133</v>
      </c>
      <c r="G665" s="545">
        <v>566.04</v>
      </c>
      <c r="H665" s="562" t="s">
        <v>32</v>
      </c>
      <c r="I665" s="545" t="s">
        <v>254</v>
      </c>
      <c r="J665" s="545" t="s">
        <v>81</v>
      </c>
      <c r="K665" s="548" t="s">
        <v>82</v>
      </c>
      <c r="L665" s="545" t="s">
        <v>83</v>
      </c>
    </row>
    <row r="666" spans="1:12" hidden="1">
      <c r="A666" s="544">
        <v>46093</v>
      </c>
      <c r="B666" s="571" t="s">
        <v>269</v>
      </c>
      <c r="C666" s="546" t="s">
        <v>190</v>
      </c>
      <c r="D666" s="562" t="s">
        <v>26</v>
      </c>
      <c r="E666" s="572">
        <v>1000</v>
      </c>
      <c r="F666" s="545">
        <f t="shared" si="11"/>
        <v>1.7666596000282666</v>
      </c>
      <c r="G666" s="545">
        <v>566.04</v>
      </c>
      <c r="H666" s="546" t="s">
        <v>32</v>
      </c>
      <c r="I666" s="545" t="s">
        <v>254</v>
      </c>
      <c r="J666" s="545" t="s">
        <v>81</v>
      </c>
      <c r="K666" s="548" t="s">
        <v>82</v>
      </c>
      <c r="L666" s="545" t="s">
        <v>83</v>
      </c>
    </row>
    <row r="667" spans="1:12" hidden="1">
      <c r="A667" s="544">
        <v>46093</v>
      </c>
      <c r="B667" s="571" t="s">
        <v>270</v>
      </c>
      <c r="C667" s="546" t="s">
        <v>190</v>
      </c>
      <c r="D667" s="562" t="s">
        <v>23</v>
      </c>
      <c r="E667" s="572">
        <v>2000</v>
      </c>
      <c r="F667" s="545">
        <f t="shared" si="11"/>
        <v>3.5333192000565332</v>
      </c>
      <c r="G667" s="545">
        <v>566.04</v>
      </c>
      <c r="H667" s="562" t="s">
        <v>32</v>
      </c>
      <c r="I667" s="545" t="s">
        <v>254</v>
      </c>
      <c r="J667" s="545" t="s">
        <v>81</v>
      </c>
      <c r="K667" s="548" t="s">
        <v>82</v>
      </c>
      <c r="L667" s="545" t="s">
        <v>83</v>
      </c>
    </row>
    <row r="668" spans="1:12" hidden="1">
      <c r="A668" s="544">
        <v>46093</v>
      </c>
      <c r="B668" s="571" t="s">
        <v>271</v>
      </c>
      <c r="C668" s="546" t="s">
        <v>190</v>
      </c>
      <c r="D668" s="546" t="s">
        <v>84</v>
      </c>
      <c r="E668" s="572">
        <v>9000</v>
      </c>
      <c r="F668" s="545">
        <f t="shared" si="11"/>
        <v>15.899936400254401</v>
      </c>
      <c r="G668" s="545">
        <v>566.04</v>
      </c>
      <c r="H668" s="546" t="s">
        <v>32</v>
      </c>
      <c r="I668" s="545" t="s">
        <v>254</v>
      </c>
      <c r="J668" s="545" t="s">
        <v>81</v>
      </c>
      <c r="K668" s="548" t="s">
        <v>82</v>
      </c>
      <c r="L668" s="545" t="s">
        <v>83</v>
      </c>
    </row>
    <row r="669" spans="1:12" hidden="1">
      <c r="A669" s="544">
        <v>46093</v>
      </c>
      <c r="B669" s="571" t="s">
        <v>272</v>
      </c>
      <c r="C669" s="546" t="s">
        <v>190</v>
      </c>
      <c r="D669" s="547" t="s">
        <v>10</v>
      </c>
      <c r="E669" s="572">
        <v>201186</v>
      </c>
      <c r="F669" s="545">
        <f t="shared" si="11"/>
        <v>355.42717829128685</v>
      </c>
      <c r="G669" s="545">
        <v>566.04</v>
      </c>
      <c r="H669" s="562" t="s">
        <v>32</v>
      </c>
      <c r="I669" s="545" t="s">
        <v>254</v>
      </c>
      <c r="J669" s="545" t="s">
        <v>81</v>
      </c>
      <c r="K669" s="548" t="s">
        <v>82</v>
      </c>
      <c r="L669" s="545" t="s">
        <v>83</v>
      </c>
    </row>
    <row r="670" spans="1:12" hidden="1">
      <c r="A670" s="544">
        <v>46093</v>
      </c>
      <c r="B670" s="545" t="s">
        <v>273</v>
      </c>
      <c r="C670" s="546" t="s">
        <v>190</v>
      </c>
      <c r="D670" s="547" t="s">
        <v>10</v>
      </c>
      <c r="E670" s="572">
        <v>63279</v>
      </c>
      <c r="F670" s="545">
        <f t="shared" si="11"/>
        <v>111.79245283018868</v>
      </c>
      <c r="G670" s="545">
        <v>566.04</v>
      </c>
      <c r="H670" s="546" t="s">
        <v>32</v>
      </c>
      <c r="I670" s="545" t="s">
        <v>254</v>
      </c>
      <c r="J670" s="545" t="s">
        <v>81</v>
      </c>
      <c r="K670" s="548" t="s">
        <v>82</v>
      </c>
      <c r="L670" s="545" t="s">
        <v>83</v>
      </c>
    </row>
    <row r="671" spans="1:12" hidden="1">
      <c r="A671" s="544">
        <v>46093</v>
      </c>
      <c r="B671" s="545" t="s">
        <v>274</v>
      </c>
      <c r="C671" s="546" t="s">
        <v>190</v>
      </c>
      <c r="D671" s="562" t="s">
        <v>14</v>
      </c>
      <c r="E671" s="572">
        <v>188814</v>
      </c>
      <c r="F671" s="545">
        <f t="shared" si="11"/>
        <v>333.57006571973716</v>
      </c>
      <c r="G671" s="545">
        <v>566.04</v>
      </c>
      <c r="H671" s="562" t="s">
        <v>32</v>
      </c>
      <c r="I671" s="545" t="s">
        <v>254</v>
      </c>
      <c r="J671" s="545" t="s">
        <v>81</v>
      </c>
      <c r="K671" s="548" t="s">
        <v>82</v>
      </c>
      <c r="L671" s="545" t="s">
        <v>83</v>
      </c>
    </row>
    <row r="672" spans="1:12" hidden="1">
      <c r="A672" s="544">
        <v>46093</v>
      </c>
      <c r="B672" s="545" t="s">
        <v>275</v>
      </c>
      <c r="C672" s="546" t="s">
        <v>190</v>
      </c>
      <c r="D672" s="547" t="s">
        <v>10</v>
      </c>
      <c r="E672" s="572">
        <v>194416</v>
      </c>
      <c r="F672" s="545">
        <f t="shared" si="11"/>
        <v>343.46689279909549</v>
      </c>
      <c r="G672" s="545">
        <v>566.04</v>
      </c>
      <c r="H672" s="546" t="s">
        <v>32</v>
      </c>
      <c r="I672" s="545" t="s">
        <v>254</v>
      </c>
      <c r="J672" s="545" t="s">
        <v>81</v>
      </c>
      <c r="K672" s="548" t="s">
        <v>82</v>
      </c>
      <c r="L672" s="545" t="s">
        <v>83</v>
      </c>
    </row>
    <row r="673" spans="1:12" hidden="1">
      <c r="A673" s="544">
        <v>46093</v>
      </c>
      <c r="B673" s="545" t="s">
        <v>276</v>
      </c>
      <c r="C673" s="546" t="s">
        <v>190</v>
      </c>
      <c r="D673" s="562" t="s">
        <v>26</v>
      </c>
      <c r="E673" s="572">
        <v>96078</v>
      </c>
      <c r="F673" s="545">
        <f t="shared" si="11"/>
        <v>169.7371210515158</v>
      </c>
      <c r="G673" s="545">
        <v>566.04</v>
      </c>
      <c r="H673" s="562" t="s">
        <v>32</v>
      </c>
      <c r="I673" s="545" t="s">
        <v>254</v>
      </c>
      <c r="J673" s="545" t="s">
        <v>81</v>
      </c>
      <c r="K673" s="548" t="s">
        <v>82</v>
      </c>
      <c r="L673" s="545" t="s">
        <v>83</v>
      </c>
    </row>
    <row r="674" spans="1:12" hidden="1">
      <c r="A674" s="544">
        <v>46093</v>
      </c>
      <c r="B674" s="545" t="s">
        <v>277</v>
      </c>
      <c r="C674" s="546" t="s">
        <v>190</v>
      </c>
      <c r="D674" s="562" t="s">
        <v>23</v>
      </c>
      <c r="E674" s="572">
        <v>87070</v>
      </c>
      <c r="F674" s="545">
        <f t="shared" si="11"/>
        <v>153.82305137446119</v>
      </c>
      <c r="G674" s="545">
        <v>566.04</v>
      </c>
      <c r="H674" s="546" t="s">
        <v>32</v>
      </c>
      <c r="I674" s="545" t="s">
        <v>254</v>
      </c>
      <c r="J674" s="545" t="s">
        <v>81</v>
      </c>
      <c r="K674" s="548" t="s">
        <v>82</v>
      </c>
      <c r="L674" s="545" t="s">
        <v>83</v>
      </c>
    </row>
    <row r="675" spans="1:12" hidden="1">
      <c r="A675" s="544">
        <v>46093</v>
      </c>
      <c r="B675" s="545" t="s">
        <v>278</v>
      </c>
      <c r="C675" s="546" t="s">
        <v>190</v>
      </c>
      <c r="D675" s="546" t="s">
        <v>84</v>
      </c>
      <c r="E675" s="573">
        <v>387564</v>
      </c>
      <c r="F675" s="545">
        <f t="shared" si="11"/>
        <v>684.69366122535519</v>
      </c>
      <c r="G675" s="545">
        <v>566.04</v>
      </c>
      <c r="H675" s="562" t="s">
        <v>32</v>
      </c>
      <c r="I675" s="545" t="s">
        <v>254</v>
      </c>
      <c r="J675" s="545" t="s">
        <v>81</v>
      </c>
      <c r="K675" s="548" t="s">
        <v>82</v>
      </c>
      <c r="L675" s="545" t="s">
        <v>83</v>
      </c>
    </row>
    <row r="676" spans="1:12" hidden="1">
      <c r="A676" s="544">
        <v>46093</v>
      </c>
      <c r="B676" s="545" t="s">
        <v>279</v>
      </c>
      <c r="C676" s="546" t="s">
        <v>190</v>
      </c>
      <c r="D676" s="547" t="s">
        <v>10</v>
      </c>
      <c r="E676" s="573">
        <v>40383</v>
      </c>
      <c r="F676" s="545">
        <f t="shared" si="11"/>
        <v>71.3430146279415</v>
      </c>
      <c r="G676" s="545">
        <v>566.04</v>
      </c>
      <c r="H676" s="546" t="s">
        <v>32</v>
      </c>
      <c r="I676" s="545" t="s">
        <v>254</v>
      </c>
      <c r="J676" s="545" t="s">
        <v>81</v>
      </c>
      <c r="K676" s="548" t="s">
        <v>82</v>
      </c>
      <c r="L676" s="545" t="s">
        <v>83</v>
      </c>
    </row>
    <row r="677" spans="1:12" hidden="1">
      <c r="A677" s="544">
        <v>46093</v>
      </c>
      <c r="B677" s="545" t="s">
        <v>280</v>
      </c>
      <c r="C677" s="546" t="s">
        <v>190</v>
      </c>
      <c r="D677" s="562" t="s">
        <v>14</v>
      </c>
      <c r="E677" s="573">
        <v>129522</v>
      </c>
      <c r="F677" s="545">
        <f t="shared" si="11"/>
        <v>228.82128471486115</v>
      </c>
      <c r="G677" s="545">
        <v>566.04</v>
      </c>
      <c r="H677" s="562" t="s">
        <v>32</v>
      </c>
      <c r="I677" s="545" t="s">
        <v>254</v>
      </c>
      <c r="J677" s="545" t="s">
        <v>81</v>
      </c>
      <c r="K677" s="548" t="s">
        <v>82</v>
      </c>
      <c r="L677" s="545" t="s">
        <v>83</v>
      </c>
    </row>
    <row r="678" spans="1:12" hidden="1">
      <c r="A678" s="544">
        <v>46093</v>
      </c>
      <c r="B678" s="545" t="s">
        <v>281</v>
      </c>
      <c r="C678" s="546" t="s">
        <v>190</v>
      </c>
      <c r="D678" s="547" t="s">
        <v>10</v>
      </c>
      <c r="E678" s="573">
        <v>199843</v>
      </c>
      <c r="F678" s="545">
        <f t="shared" si="11"/>
        <v>353.05455444844887</v>
      </c>
      <c r="G678" s="545">
        <v>566.04</v>
      </c>
      <c r="H678" s="546" t="s">
        <v>32</v>
      </c>
      <c r="I678" s="545" t="s">
        <v>254</v>
      </c>
      <c r="J678" s="545" t="s">
        <v>81</v>
      </c>
      <c r="K678" s="548" t="s">
        <v>82</v>
      </c>
      <c r="L678" s="545" t="s">
        <v>83</v>
      </c>
    </row>
    <row r="679" spans="1:12" hidden="1">
      <c r="A679" s="544">
        <v>46093</v>
      </c>
      <c r="B679" s="545" t="s">
        <v>282</v>
      </c>
      <c r="C679" s="546" t="s">
        <v>190</v>
      </c>
      <c r="D679" s="562" t="s">
        <v>26</v>
      </c>
      <c r="E679" s="573">
        <v>82918</v>
      </c>
      <c r="F679" s="545">
        <f t="shared" si="11"/>
        <v>146.4878807151438</v>
      </c>
      <c r="G679" s="545">
        <v>566.04</v>
      </c>
      <c r="H679" s="562" t="s">
        <v>32</v>
      </c>
      <c r="I679" s="545" t="s">
        <v>254</v>
      </c>
      <c r="J679" s="545" t="s">
        <v>81</v>
      </c>
      <c r="K679" s="548" t="s">
        <v>82</v>
      </c>
      <c r="L679" s="545" t="s">
        <v>83</v>
      </c>
    </row>
    <row r="680" spans="1:12" hidden="1">
      <c r="A680" s="544">
        <v>46093</v>
      </c>
      <c r="B680" s="545" t="s">
        <v>283</v>
      </c>
      <c r="C680" s="546" t="s">
        <v>190</v>
      </c>
      <c r="D680" s="562" t="s">
        <v>23</v>
      </c>
      <c r="E680" s="573">
        <v>71149</v>
      </c>
      <c r="F680" s="545">
        <f t="shared" si="11"/>
        <v>125.69606388241114</v>
      </c>
      <c r="G680" s="545">
        <v>566.04</v>
      </c>
      <c r="H680" s="546" t="s">
        <v>32</v>
      </c>
      <c r="I680" s="545" t="s">
        <v>254</v>
      </c>
      <c r="J680" s="545" t="s">
        <v>81</v>
      </c>
      <c r="K680" s="548" t="s">
        <v>82</v>
      </c>
      <c r="L680" s="545" t="s">
        <v>83</v>
      </c>
    </row>
    <row r="681" spans="1:12" hidden="1">
      <c r="A681" s="544">
        <v>46093</v>
      </c>
      <c r="B681" s="545" t="s">
        <v>284</v>
      </c>
      <c r="C681" s="546" t="s">
        <v>190</v>
      </c>
      <c r="D681" s="546" t="s">
        <v>84</v>
      </c>
      <c r="E681" s="573">
        <v>330554</v>
      </c>
      <c r="F681" s="545">
        <f t="shared" si="11"/>
        <v>583.97639742774368</v>
      </c>
      <c r="G681" s="545">
        <v>566.04</v>
      </c>
      <c r="H681" s="562" t="s">
        <v>32</v>
      </c>
      <c r="I681" s="545" t="s">
        <v>254</v>
      </c>
      <c r="J681" s="565" t="s">
        <v>81</v>
      </c>
      <c r="K681" s="548" t="s">
        <v>82</v>
      </c>
      <c r="L681" s="545" t="s">
        <v>83</v>
      </c>
    </row>
    <row r="682" spans="1:12" hidden="1">
      <c r="A682" s="544">
        <v>46093</v>
      </c>
      <c r="B682" s="545" t="s">
        <v>285</v>
      </c>
      <c r="C682" s="546" t="s">
        <v>190</v>
      </c>
      <c r="D682" s="547" t="s">
        <v>10</v>
      </c>
      <c r="E682" s="573">
        <v>400</v>
      </c>
      <c r="F682" s="545">
        <f t="shared" si="11"/>
        <v>0.70666384001130667</v>
      </c>
      <c r="G682" s="545">
        <v>566.04</v>
      </c>
      <c r="H682" s="546" t="s">
        <v>32</v>
      </c>
      <c r="I682" s="545" t="s">
        <v>254</v>
      </c>
      <c r="J682" s="545" t="s">
        <v>81</v>
      </c>
      <c r="K682" s="548" t="s">
        <v>82</v>
      </c>
      <c r="L682" s="545" t="s">
        <v>83</v>
      </c>
    </row>
    <row r="683" spans="1:12" hidden="1">
      <c r="A683" s="544">
        <v>46093</v>
      </c>
      <c r="B683" s="545" t="s">
        <v>286</v>
      </c>
      <c r="C683" s="546" t="s">
        <v>190</v>
      </c>
      <c r="D683" s="562" t="s">
        <v>14</v>
      </c>
      <c r="E683" s="573">
        <v>1000</v>
      </c>
      <c r="F683" s="545">
        <f t="shared" si="11"/>
        <v>1.7666596000282666</v>
      </c>
      <c r="G683" s="545">
        <v>566.04</v>
      </c>
      <c r="H683" s="562" t="s">
        <v>32</v>
      </c>
      <c r="I683" s="545" t="s">
        <v>254</v>
      </c>
      <c r="J683" s="545" t="s">
        <v>81</v>
      </c>
      <c r="K683" s="548" t="s">
        <v>82</v>
      </c>
      <c r="L683" s="545" t="s">
        <v>83</v>
      </c>
    </row>
    <row r="684" spans="1:12" hidden="1">
      <c r="A684" s="544">
        <v>46093</v>
      </c>
      <c r="B684" s="545" t="s">
        <v>287</v>
      </c>
      <c r="C684" s="546" t="s">
        <v>190</v>
      </c>
      <c r="D684" s="547" t="s">
        <v>10</v>
      </c>
      <c r="E684" s="573">
        <v>8000</v>
      </c>
      <c r="F684" s="545">
        <f t="shared" si="11"/>
        <v>14.133276800226133</v>
      </c>
      <c r="G684" s="545">
        <v>566.04</v>
      </c>
      <c r="H684" s="546" t="s">
        <v>32</v>
      </c>
      <c r="I684" s="545" t="s">
        <v>254</v>
      </c>
      <c r="J684" s="545" t="s">
        <v>81</v>
      </c>
      <c r="K684" s="548" t="s">
        <v>82</v>
      </c>
      <c r="L684" s="545" t="s">
        <v>83</v>
      </c>
    </row>
    <row r="685" spans="1:12" hidden="1">
      <c r="A685" s="544">
        <v>46093</v>
      </c>
      <c r="B685" s="545" t="s">
        <v>288</v>
      </c>
      <c r="C685" s="546" t="s">
        <v>190</v>
      </c>
      <c r="D685" s="547" t="s">
        <v>23</v>
      </c>
      <c r="E685" s="573">
        <v>1000</v>
      </c>
      <c r="F685" s="545">
        <f t="shared" si="11"/>
        <v>1.7666596000282666</v>
      </c>
      <c r="G685" s="545">
        <v>566.04</v>
      </c>
      <c r="H685" s="562" t="s">
        <v>32</v>
      </c>
      <c r="I685" s="545" t="s">
        <v>254</v>
      </c>
      <c r="J685" s="545" t="s">
        <v>81</v>
      </c>
      <c r="K685" s="548" t="s">
        <v>82</v>
      </c>
      <c r="L685" s="545" t="s">
        <v>83</v>
      </c>
    </row>
    <row r="686" spans="1:12" hidden="1">
      <c r="A686" s="544">
        <v>46093</v>
      </c>
      <c r="B686" s="545" t="s">
        <v>289</v>
      </c>
      <c r="C686" s="546" t="s">
        <v>190</v>
      </c>
      <c r="D686" s="547" t="s">
        <v>26</v>
      </c>
      <c r="E686" s="573">
        <v>2000</v>
      </c>
      <c r="F686" s="545">
        <f t="shared" si="11"/>
        <v>3.5333192000565332</v>
      </c>
      <c r="G686" s="545">
        <v>566.04</v>
      </c>
      <c r="H686" s="546" t="s">
        <v>32</v>
      </c>
      <c r="I686" s="545" t="s">
        <v>254</v>
      </c>
      <c r="J686" s="545" t="s">
        <v>81</v>
      </c>
      <c r="K686" s="548" t="s">
        <v>82</v>
      </c>
      <c r="L686" s="545" t="s">
        <v>83</v>
      </c>
    </row>
    <row r="687" spans="1:12" hidden="1">
      <c r="A687" s="544">
        <v>46093</v>
      </c>
      <c r="B687" s="545" t="s">
        <v>290</v>
      </c>
      <c r="C687" s="546" t="s">
        <v>190</v>
      </c>
      <c r="D687" s="546" t="s">
        <v>84</v>
      </c>
      <c r="E687" s="573">
        <v>9000</v>
      </c>
      <c r="F687" s="545">
        <f t="shared" si="11"/>
        <v>15.899936400254401</v>
      </c>
      <c r="G687" s="545">
        <v>566.04</v>
      </c>
      <c r="H687" s="562" t="s">
        <v>32</v>
      </c>
      <c r="I687" s="545" t="s">
        <v>254</v>
      </c>
      <c r="J687" s="545" t="s">
        <v>81</v>
      </c>
      <c r="K687" s="548" t="s">
        <v>82</v>
      </c>
      <c r="L687" s="545" t="s">
        <v>83</v>
      </c>
    </row>
    <row r="688" spans="1:12" hidden="1">
      <c r="A688" s="544">
        <v>46093</v>
      </c>
      <c r="B688" s="545" t="s">
        <v>291</v>
      </c>
      <c r="C688" s="546" t="s">
        <v>190</v>
      </c>
      <c r="D688" s="547" t="s">
        <v>10</v>
      </c>
      <c r="E688" s="573">
        <v>215984</v>
      </c>
      <c r="F688" s="545">
        <f t="shared" si="11"/>
        <v>381.57020705250517</v>
      </c>
      <c r="G688" s="545">
        <v>566.04</v>
      </c>
      <c r="H688" s="546" t="s">
        <v>32</v>
      </c>
      <c r="I688" s="545" t="s">
        <v>254</v>
      </c>
      <c r="J688" s="545" t="s">
        <v>81</v>
      </c>
      <c r="K688" s="548" t="s">
        <v>82</v>
      </c>
      <c r="L688" s="545" t="s">
        <v>83</v>
      </c>
    </row>
    <row r="689" spans="1:12" hidden="1">
      <c r="A689" s="544">
        <v>46093</v>
      </c>
      <c r="B689" s="545" t="s">
        <v>292</v>
      </c>
      <c r="C689" s="546" t="s">
        <v>190</v>
      </c>
      <c r="D689" s="547" t="s">
        <v>10</v>
      </c>
      <c r="E689" s="573">
        <v>66787</v>
      </c>
      <c r="F689" s="545">
        <f t="shared" si="11"/>
        <v>117.98989470708784</v>
      </c>
      <c r="G689" s="545">
        <v>566.04</v>
      </c>
      <c r="H689" s="562" t="s">
        <v>32</v>
      </c>
      <c r="I689" s="545" t="s">
        <v>254</v>
      </c>
      <c r="J689" s="545" t="s">
        <v>81</v>
      </c>
      <c r="K689" s="548" t="s">
        <v>82</v>
      </c>
      <c r="L689" s="545" t="s">
        <v>83</v>
      </c>
    </row>
    <row r="690" spans="1:12" hidden="1">
      <c r="A690" s="544">
        <v>46093</v>
      </c>
      <c r="B690" s="545" t="s">
        <v>293</v>
      </c>
      <c r="C690" s="546" t="s">
        <v>190</v>
      </c>
      <c r="D690" s="562" t="s">
        <v>14</v>
      </c>
      <c r="E690" s="572">
        <v>162470</v>
      </c>
      <c r="F690" s="545">
        <f t="shared" si="11"/>
        <v>287.02918521659251</v>
      </c>
      <c r="G690" s="545">
        <v>566.04</v>
      </c>
      <c r="H690" s="546" t="s">
        <v>32</v>
      </c>
      <c r="I690" s="545" t="s">
        <v>254</v>
      </c>
      <c r="J690" s="545" t="s">
        <v>81</v>
      </c>
      <c r="K690" s="548" t="s">
        <v>82</v>
      </c>
      <c r="L690" s="545" t="s">
        <v>83</v>
      </c>
    </row>
    <row r="691" spans="1:12" hidden="1">
      <c r="A691" s="544">
        <v>46093</v>
      </c>
      <c r="B691" s="545" t="s">
        <v>294</v>
      </c>
      <c r="C691" s="546" t="s">
        <v>190</v>
      </c>
      <c r="D691" s="547" t="s">
        <v>10</v>
      </c>
      <c r="E691" s="572">
        <v>263742</v>
      </c>
      <c r="F691" s="545">
        <f t="shared" si="11"/>
        <v>465.94233623065509</v>
      </c>
      <c r="G691" s="545">
        <v>566.04</v>
      </c>
      <c r="H691" s="562" t="s">
        <v>32</v>
      </c>
      <c r="I691" s="545" t="s">
        <v>254</v>
      </c>
      <c r="J691" s="545" t="s">
        <v>81</v>
      </c>
      <c r="K691" s="548" t="s">
        <v>82</v>
      </c>
      <c r="L691" s="545" t="s">
        <v>83</v>
      </c>
    </row>
    <row r="692" spans="1:12" hidden="1">
      <c r="A692" s="544">
        <v>46093</v>
      </c>
      <c r="B692" s="545" t="s">
        <v>295</v>
      </c>
      <c r="C692" s="546" t="s">
        <v>190</v>
      </c>
      <c r="D692" s="547" t="s">
        <v>26</v>
      </c>
      <c r="E692" s="572">
        <v>72243</v>
      </c>
      <c r="F692" s="545">
        <f t="shared" si="11"/>
        <v>127.62878948484207</v>
      </c>
      <c r="G692" s="545">
        <v>566.04</v>
      </c>
      <c r="H692" s="546" t="s">
        <v>32</v>
      </c>
      <c r="I692" s="545" t="s">
        <v>254</v>
      </c>
      <c r="J692" s="545" t="s">
        <v>81</v>
      </c>
      <c r="K692" s="548" t="s">
        <v>82</v>
      </c>
      <c r="L692" s="545" t="s">
        <v>83</v>
      </c>
    </row>
    <row r="693" spans="1:12" hidden="1">
      <c r="A693" s="544">
        <v>46093</v>
      </c>
      <c r="B693" s="545" t="s">
        <v>296</v>
      </c>
      <c r="C693" s="546" t="s">
        <v>190</v>
      </c>
      <c r="D693" s="547" t="s">
        <v>23</v>
      </c>
      <c r="E693" s="572">
        <v>63235</v>
      </c>
      <c r="F693" s="545">
        <f t="shared" si="11"/>
        <v>111.71471980778745</v>
      </c>
      <c r="G693" s="545">
        <v>566.04</v>
      </c>
      <c r="H693" s="562" t="s">
        <v>32</v>
      </c>
      <c r="I693" s="545" t="s">
        <v>254</v>
      </c>
      <c r="J693" s="545" t="s">
        <v>81</v>
      </c>
      <c r="K693" s="548" t="s">
        <v>82</v>
      </c>
      <c r="L693" s="545" t="s">
        <v>83</v>
      </c>
    </row>
    <row r="694" spans="1:12" hidden="1">
      <c r="A694" s="544">
        <v>46093</v>
      </c>
      <c r="B694" s="545" t="s">
        <v>297</v>
      </c>
      <c r="C694" s="546" t="s">
        <v>190</v>
      </c>
      <c r="D694" s="546" t="s">
        <v>84</v>
      </c>
      <c r="E694" s="572">
        <v>180095</v>
      </c>
      <c r="F694" s="545">
        <f t="shared" si="11"/>
        <v>318.16656066709066</v>
      </c>
      <c r="G694" s="545">
        <v>566.04</v>
      </c>
      <c r="H694" s="546" t="s">
        <v>32</v>
      </c>
      <c r="I694" s="545" t="s">
        <v>254</v>
      </c>
      <c r="J694" s="545" t="s">
        <v>81</v>
      </c>
      <c r="K694" s="548" t="s">
        <v>82</v>
      </c>
      <c r="L694" s="545" t="s">
        <v>83</v>
      </c>
    </row>
    <row r="695" spans="1:12" hidden="1">
      <c r="A695" s="544">
        <v>46093</v>
      </c>
      <c r="B695" s="545" t="s">
        <v>298</v>
      </c>
      <c r="C695" s="546" t="s">
        <v>190</v>
      </c>
      <c r="D695" s="547" t="s">
        <v>10</v>
      </c>
      <c r="E695" s="573">
        <v>42215</v>
      </c>
      <c r="F695" s="545">
        <f t="shared" si="11"/>
        <v>74.579535015193272</v>
      </c>
      <c r="G695" s="545">
        <v>566.04</v>
      </c>
      <c r="H695" s="562" t="s">
        <v>32</v>
      </c>
      <c r="I695" s="545" t="s">
        <v>254</v>
      </c>
      <c r="J695" s="545" t="s">
        <v>81</v>
      </c>
      <c r="K695" s="548" t="s">
        <v>82</v>
      </c>
      <c r="L695" s="545" t="s">
        <v>83</v>
      </c>
    </row>
    <row r="696" spans="1:12" hidden="1">
      <c r="A696" s="544">
        <v>46093</v>
      </c>
      <c r="B696" s="545" t="s">
        <v>299</v>
      </c>
      <c r="C696" s="546" t="s">
        <v>190</v>
      </c>
      <c r="D696" s="562" t="s">
        <v>14</v>
      </c>
      <c r="E696" s="573">
        <v>115501</v>
      </c>
      <c r="F696" s="545">
        <f t="shared" si="11"/>
        <v>204.05095046286482</v>
      </c>
      <c r="G696" s="545">
        <v>566.04</v>
      </c>
      <c r="H696" s="546" t="s">
        <v>32</v>
      </c>
      <c r="I696" s="545" t="s">
        <v>254</v>
      </c>
      <c r="J696" s="545" t="s">
        <v>81</v>
      </c>
      <c r="K696" s="548" t="s">
        <v>82</v>
      </c>
      <c r="L696" s="545" t="s">
        <v>83</v>
      </c>
    </row>
    <row r="697" spans="1:12" hidden="1">
      <c r="A697" s="544">
        <v>46093</v>
      </c>
      <c r="B697" s="545" t="s">
        <v>300</v>
      </c>
      <c r="C697" s="546" t="s">
        <v>190</v>
      </c>
      <c r="D697" s="547" t="s">
        <v>10</v>
      </c>
      <c r="E697" s="573">
        <v>233432</v>
      </c>
      <c r="F697" s="545">
        <f t="shared" si="11"/>
        <v>412.39488375379835</v>
      </c>
      <c r="G697" s="545">
        <v>566.04</v>
      </c>
      <c r="H697" s="562" t="s">
        <v>32</v>
      </c>
      <c r="I697" s="545" t="s">
        <v>254</v>
      </c>
      <c r="J697" s="545" t="s">
        <v>81</v>
      </c>
      <c r="K697" s="548" t="s">
        <v>82</v>
      </c>
      <c r="L697" s="545" t="s">
        <v>83</v>
      </c>
    </row>
    <row r="698" spans="1:12" hidden="1">
      <c r="A698" s="544">
        <v>46093</v>
      </c>
      <c r="B698" s="545" t="s">
        <v>301</v>
      </c>
      <c r="C698" s="546" t="s">
        <v>190</v>
      </c>
      <c r="D698" s="562" t="s">
        <v>26</v>
      </c>
      <c r="E698" s="573">
        <v>68897</v>
      </c>
      <c r="F698" s="545">
        <f t="shared" si="11"/>
        <v>121.71754646314749</v>
      </c>
      <c r="G698" s="545">
        <v>566.04</v>
      </c>
      <c r="H698" s="546" t="s">
        <v>32</v>
      </c>
      <c r="I698" s="545" t="s">
        <v>254</v>
      </c>
      <c r="J698" s="545" t="s">
        <v>81</v>
      </c>
      <c r="K698" s="548" t="s">
        <v>82</v>
      </c>
      <c r="L698" s="545" t="s">
        <v>83</v>
      </c>
    </row>
    <row r="699" spans="1:12" hidden="1">
      <c r="A699" s="544">
        <v>46093</v>
      </c>
      <c r="B699" s="545" t="s">
        <v>302</v>
      </c>
      <c r="C699" s="546" t="s">
        <v>190</v>
      </c>
      <c r="D699" s="562" t="s">
        <v>23</v>
      </c>
      <c r="E699" s="573">
        <v>57127</v>
      </c>
      <c r="F699" s="545">
        <f t="shared" si="11"/>
        <v>100.92396297081478</v>
      </c>
      <c r="G699" s="545">
        <v>566.04</v>
      </c>
      <c r="H699" s="562" t="s">
        <v>32</v>
      </c>
      <c r="I699" s="545" t="s">
        <v>254</v>
      </c>
      <c r="J699" s="545" t="s">
        <v>81</v>
      </c>
      <c r="K699" s="548" t="s">
        <v>82</v>
      </c>
      <c r="L699" s="545" t="s">
        <v>83</v>
      </c>
    </row>
    <row r="700" spans="1:12" hidden="1">
      <c r="A700" s="544">
        <v>46093</v>
      </c>
      <c r="B700" s="545" t="s">
        <v>303</v>
      </c>
      <c r="C700" s="546" t="s">
        <v>190</v>
      </c>
      <c r="D700" s="546" t="s">
        <v>84</v>
      </c>
      <c r="E700" s="573">
        <v>211541</v>
      </c>
      <c r="F700" s="545">
        <f t="shared" si="11"/>
        <v>373.72093844957953</v>
      </c>
      <c r="G700" s="545">
        <v>566.04</v>
      </c>
      <c r="H700" s="546" t="s">
        <v>32</v>
      </c>
      <c r="I700" s="545" t="s">
        <v>254</v>
      </c>
      <c r="J700" s="545" t="s">
        <v>81</v>
      </c>
      <c r="K700" s="548" t="s">
        <v>82</v>
      </c>
      <c r="L700" s="545" t="s">
        <v>83</v>
      </c>
    </row>
    <row r="701" spans="1:12" hidden="1">
      <c r="A701" s="544">
        <v>46093</v>
      </c>
      <c r="B701" s="545" t="s">
        <v>304</v>
      </c>
      <c r="C701" s="546" t="s">
        <v>190</v>
      </c>
      <c r="D701" s="547" t="s">
        <v>10</v>
      </c>
      <c r="E701" s="573">
        <v>400</v>
      </c>
      <c r="F701" s="545">
        <f t="shared" si="11"/>
        <v>0.70666384001130667</v>
      </c>
      <c r="G701" s="545">
        <v>566.04</v>
      </c>
      <c r="H701" s="562" t="s">
        <v>32</v>
      </c>
      <c r="I701" s="545" t="s">
        <v>254</v>
      </c>
      <c r="J701" s="545" t="s">
        <v>81</v>
      </c>
      <c r="K701" s="548" t="s">
        <v>82</v>
      </c>
      <c r="L701" s="545" t="s">
        <v>83</v>
      </c>
    </row>
    <row r="702" spans="1:12" hidden="1">
      <c r="A702" s="544">
        <v>46093</v>
      </c>
      <c r="B702" s="545" t="s">
        <v>305</v>
      </c>
      <c r="C702" s="546" t="s">
        <v>190</v>
      </c>
      <c r="D702" s="562" t="s">
        <v>14</v>
      </c>
      <c r="E702" s="573">
        <v>1000</v>
      </c>
      <c r="F702" s="545">
        <f t="shared" si="11"/>
        <v>1.7666596000282666</v>
      </c>
      <c r="G702" s="545">
        <v>566.04</v>
      </c>
      <c r="H702" s="546" t="s">
        <v>32</v>
      </c>
      <c r="I702" s="545" t="s">
        <v>254</v>
      </c>
      <c r="J702" s="545" t="s">
        <v>81</v>
      </c>
      <c r="K702" s="548" t="s">
        <v>82</v>
      </c>
      <c r="L702" s="545" t="s">
        <v>83</v>
      </c>
    </row>
    <row r="703" spans="1:12" hidden="1">
      <c r="A703" s="544">
        <v>46093</v>
      </c>
      <c r="B703" s="545" t="s">
        <v>306</v>
      </c>
      <c r="C703" s="546" t="s">
        <v>190</v>
      </c>
      <c r="D703" s="547" t="s">
        <v>10</v>
      </c>
      <c r="E703" s="573">
        <v>8000</v>
      </c>
      <c r="F703" s="545">
        <f t="shared" si="11"/>
        <v>14.133276800226133</v>
      </c>
      <c r="G703" s="545">
        <v>566.04</v>
      </c>
      <c r="H703" s="562" t="s">
        <v>32</v>
      </c>
      <c r="I703" s="545" t="s">
        <v>254</v>
      </c>
      <c r="J703" s="545" t="s">
        <v>81</v>
      </c>
      <c r="K703" s="548" t="s">
        <v>82</v>
      </c>
      <c r="L703" s="545" t="s">
        <v>83</v>
      </c>
    </row>
    <row r="704" spans="1:12" hidden="1">
      <c r="A704" s="544">
        <v>46093</v>
      </c>
      <c r="B704" s="545" t="s">
        <v>307</v>
      </c>
      <c r="C704" s="546" t="s">
        <v>190</v>
      </c>
      <c r="D704" s="562" t="s">
        <v>26</v>
      </c>
      <c r="E704" s="573">
        <v>2000</v>
      </c>
      <c r="F704" s="545">
        <f t="shared" si="11"/>
        <v>3.5333192000565332</v>
      </c>
      <c r="G704" s="545">
        <v>566.04</v>
      </c>
      <c r="H704" s="546" t="s">
        <v>32</v>
      </c>
      <c r="I704" s="545" t="s">
        <v>254</v>
      </c>
      <c r="J704" s="545" t="s">
        <v>81</v>
      </c>
      <c r="K704" s="548" t="s">
        <v>82</v>
      </c>
      <c r="L704" s="545" t="s">
        <v>83</v>
      </c>
    </row>
    <row r="705" spans="1:12" hidden="1">
      <c r="A705" s="544">
        <v>46093</v>
      </c>
      <c r="B705" s="545" t="s">
        <v>308</v>
      </c>
      <c r="C705" s="546" t="s">
        <v>190</v>
      </c>
      <c r="D705" s="562" t="s">
        <v>23</v>
      </c>
      <c r="E705" s="573">
        <v>1000</v>
      </c>
      <c r="F705" s="545">
        <f t="shared" si="11"/>
        <v>1.7666596000282666</v>
      </c>
      <c r="G705" s="545">
        <v>566.04</v>
      </c>
      <c r="H705" s="562" t="s">
        <v>32</v>
      </c>
      <c r="I705" s="545" t="s">
        <v>254</v>
      </c>
      <c r="J705" s="545" t="s">
        <v>81</v>
      </c>
      <c r="K705" s="548" t="s">
        <v>82</v>
      </c>
      <c r="L705" s="545" t="s">
        <v>83</v>
      </c>
    </row>
    <row r="706" spans="1:12" hidden="1">
      <c r="A706" s="544">
        <v>46093</v>
      </c>
      <c r="B706" s="545" t="s">
        <v>309</v>
      </c>
      <c r="C706" s="546" t="s">
        <v>190</v>
      </c>
      <c r="D706" s="546" t="s">
        <v>84</v>
      </c>
      <c r="E706" s="573">
        <v>9000</v>
      </c>
      <c r="F706" s="545">
        <f t="shared" ref="F706:F769" si="12">+E706/G706</f>
        <v>15.899936400254401</v>
      </c>
      <c r="G706" s="545">
        <v>566.04</v>
      </c>
      <c r="H706" s="546" t="s">
        <v>32</v>
      </c>
      <c r="I706" s="545" t="s">
        <v>254</v>
      </c>
      <c r="J706" s="545" t="s">
        <v>81</v>
      </c>
      <c r="K706" s="548" t="s">
        <v>82</v>
      </c>
      <c r="L706" s="545" t="s">
        <v>83</v>
      </c>
    </row>
    <row r="707" spans="1:12" hidden="1">
      <c r="A707" s="544">
        <v>46093</v>
      </c>
      <c r="B707" s="545" t="s">
        <v>310</v>
      </c>
      <c r="C707" s="546" t="s">
        <v>190</v>
      </c>
      <c r="D707" s="547" t="s">
        <v>10</v>
      </c>
      <c r="E707" s="573">
        <v>220704</v>
      </c>
      <c r="F707" s="545">
        <f t="shared" si="12"/>
        <v>389.90884036463859</v>
      </c>
      <c r="G707" s="545">
        <v>566.04</v>
      </c>
      <c r="H707" s="562" t="s">
        <v>32</v>
      </c>
      <c r="I707" s="545" t="s">
        <v>254</v>
      </c>
      <c r="J707" s="545" t="s">
        <v>81</v>
      </c>
      <c r="K707" s="548" t="s">
        <v>82</v>
      </c>
      <c r="L707" s="545" t="s">
        <v>83</v>
      </c>
    </row>
    <row r="708" spans="1:12" hidden="1">
      <c r="A708" s="544">
        <v>46093</v>
      </c>
      <c r="B708" s="545" t="s">
        <v>311</v>
      </c>
      <c r="C708" s="562" t="s">
        <v>190</v>
      </c>
      <c r="D708" s="562" t="s">
        <v>14</v>
      </c>
      <c r="E708" s="563">
        <v>716084</v>
      </c>
      <c r="F708" s="545">
        <f t="shared" si="12"/>
        <v>1265.0766730266414</v>
      </c>
      <c r="G708" s="545">
        <v>566.04</v>
      </c>
      <c r="H708" s="546" t="s">
        <v>32</v>
      </c>
      <c r="I708" s="545" t="s">
        <v>312</v>
      </c>
      <c r="J708" s="545" t="s">
        <v>81</v>
      </c>
      <c r="K708" s="548" t="s">
        <v>82</v>
      </c>
      <c r="L708" s="545" t="s">
        <v>83</v>
      </c>
    </row>
    <row r="709" spans="1:12" hidden="1">
      <c r="A709" s="544">
        <v>46093</v>
      </c>
      <c r="B709" s="545" t="s">
        <v>313</v>
      </c>
      <c r="C709" s="562" t="s">
        <v>190</v>
      </c>
      <c r="D709" s="547" t="s">
        <v>10</v>
      </c>
      <c r="E709" s="563">
        <v>447312</v>
      </c>
      <c r="F709" s="545">
        <f t="shared" si="12"/>
        <v>790.248039007844</v>
      </c>
      <c r="G709" s="545">
        <v>566.04</v>
      </c>
      <c r="H709" s="562" t="s">
        <v>32</v>
      </c>
      <c r="I709" s="564" t="s">
        <v>312</v>
      </c>
      <c r="J709" s="545" t="s">
        <v>81</v>
      </c>
      <c r="K709" s="548" t="s">
        <v>82</v>
      </c>
      <c r="L709" s="545" t="s">
        <v>83</v>
      </c>
    </row>
    <row r="710" spans="1:12" hidden="1">
      <c r="A710" s="544">
        <v>46093</v>
      </c>
      <c r="B710" s="545" t="s">
        <v>314</v>
      </c>
      <c r="C710" s="562" t="s">
        <v>190</v>
      </c>
      <c r="D710" s="562" t="s">
        <v>14</v>
      </c>
      <c r="E710" s="574">
        <v>623096</v>
      </c>
      <c r="F710" s="545">
        <f t="shared" si="12"/>
        <v>1100.7985301392127</v>
      </c>
      <c r="G710" s="545">
        <v>566.04</v>
      </c>
      <c r="H710" s="546" t="s">
        <v>32</v>
      </c>
      <c r="I710" s="564" t="s">
        <v>315</v>
      </c>
      <c r="J710" s="545" t="s">
        <v>81</v>
      </c>
      <c r="K710" s="548" t="s">
        <v>82</v>
      </c>
      <c r="L710" s="545" t="s">
        <v>83</v>
      </c>
    </row>
    <row r="711" spans="1:12" hidden="1">
      <c r="A711" s="544">
        <v>46093</v>
      </c>
      <c r="B711" s="545" t="s">
        <v>316</v>
      </c>
      <c r="C711" s="562" t="s">
        <v>190</v>
      </c>
      <c r="D711" s="547" t="s">
        <v>10</v>
      </c>
      <c r="E711" s="574">
        <v>447580</v>
      </c>
      <c r="F711" s="545">
        <f t="shared" si="12"/>
        <v>790.72150378065157</v>
      </c>
      <c r="G711" s="545">
        <v>566.04</v>
      </c>
      <c r="H711" s="562" t="s">
        <v>32</v>
      </c>
      <c r="I711" s="564" t="s">
        <v>315</v>
      </c>
      <c r="J711" s="545" t="s">
        <v>81</v>
      </c>
      <c r="K711" s="548" t="s">
        <v>82</v>
      </c>
      <c r="L711" s="545" t="s">
        <v>83</v>
      </c>
    </row>
    <row r="712" spans="1:12" hidden="1">
      <c r="A712" s="544">
        <v>46093</v>
      </c>
      <c r="B712" s="545" t="s">
        <v>317</v>
      </c>
      <c r="C712" s="562" t="s">
        <v>190</v>
      </c>
      <c r="D712" s="547" t="s">
        <v>10</v>
      </c>
      <c r="E712" s="574">
        <v>332810</v>
      </c>
      <c r="F712" s="545">
        <f t="shared" si="12"/>
        <v>587.96198148540748</v>
      </c>
      <c r="G712" s="545">
        <v>566.04</v>
      </c>
      <c r="H712" s="546" t="s">
        <v>32</v>
      </c>
      <c r="I712" s="564" t="s">
        <v>315</v>
      </c>
      <c r="J712" s="545" t="s">
        <v>81</v>
      </c>
      <c r="K712" s="548" t="s">
        <v>82</v>
      </c>
      <c r="L712" s="545" t="s">
        <v>83</v>
      </c>
    </row>
    <row r="713" spans="1:12" hidden="1">
      <c r="A713" s="544">
        <v>46093</v>
      </c>
      <c r="B713" s="545" t="s">
        <v>318</v>
      </c>
      <c r="C713" s="562" t="s">
        <v>190</v>
      </c>
      <c r="D713" s="562" t="s">
        <v>26</v>
      </c>
      <c r="E713" s="574">
        <v>749756</v>
      </c>
      <c r="F713" s="545">
        <f t="shared" si="12"/>
        <v>1324.5636350787931</v>
      </c>
      <c r="G713" s="545">
        <v>566.04</v>
      </c>
      <c r="H713" s="562" t="s">
        <v>32</v>
      </c>
      <c r="I713" s="564" t="s">
        <v>315</v>
      </c>
      <c r="J713" s="545" t="s">
        <v>81</v>
      </c>
      <c r="K713" s="548" t="s">
        <v>82</v>
      </c>
      <c r="L713" s="545" t="s">
        <v>83</v>
      </c>
    </row>
    <row r="714" spans="1:12" hidden="1">
      <c r="A714" s="544">
        <v>46093</v>
      </c>
      <c r="B714" s="545" t="s">
        <v>319</v>
      </c>
      <c r="C714" s="562" t="s">
        <v>190</v>
      </c>
      <c r="D714" s="562" t="s">
        <v>23</v>
      </c>
      <c r="E714" s="574">
        <v>319970</v>
      </c>
      <c r="F714" s="545">
        <f t="shared" si="12"/>
        <v>565.27807222104445</v>
      </c>
      <c r="G714" s="545">
        <v>566.04</v>
      </c>
      <c r="H714" s="546" t="s">
        <v>32</v>
      </c>
      <c r="I714" s="564" t="s">
        <v>315</v>
      </c>
      <c r="J714" s="545" t="s">
        <v>81</v>
      </c>
      <c r="K714" s="548" t="s">
        <v>82</v>
      </c>
      <c r="L714" s="545" t="s">
        <v>83</v>
      </c>
    </row>
    <row r="715" spans="1:12" hidden="1">
      <c r="A715" s="544">
        <v>46093</v>
      </c>
      <c r="B715" s="545" t="s">
        <v>320</v>
      </c>
      <c r="C715" s="562" t="s">
        <v>190</v>
      </c>
      <c r="D715" s="547" t="s">
        <v>10</v>
      </c>
      <c r="E715" s="574">
        <v>145047</v>
      </c>
      <c r="F715" s="545">
        <f t="shared" si="12"/>
        <v>256.24867500530002</v>
      </c>
      <c r="G715" s="545">
        <v>566.04</v>
      </c>
      <c r="H715" s="562" t="s">
        <v>32</v>
      </c>
      <c r="I715" s="564" t="s">
        <v>315</v>
      </c>
      <c r="J715" s="545" t="s">
        <v>81</v>
      </c>
      <c r="K715" s="548" t="s">
        <v>82</v>
      </c>
      <c r="L715" s="545" t="s">
        <v>83</v>
      </c>
    </row>
    <row r="716" spans="1:12" hidden="1">
      <c r="A716" s="544">
        <v>46093</v>
      </c>
      <c r="B716" s="545" t="s">
        <v>321</v>
      </c>
      <c r="C716" s="562" t="s">
        <v>190</v>
      </c>
      <c r="D716" s="546" t="s">
        <v>84</v>
      </c>
      <c r="E716" s="574">
        <v>380695</v>
      </c>
      <c r="F716" s="545">
        <f t="shared" si="12"/>
        <v>672.55847643276093</v>
      </c>
      <c r="G716" s="545">
        <v>566.04</v>
      </c>
      <c r="H716" s="546" t="s">
        <v>32</v>
      </c>
      <c r="I716" s="564" t="s">
        <v>315</v>
      </c>
      <c r="J716" s="545" t="s">
        <v>81</v>
      </c>
      <c r="K716" s="500" t="s">
        <v>1205</v>
      </c>
      <c r="L716" s="545" t="s">
        <v>83</v>
      </c>
    </row>
    <row r="717" spans="1:12" hidden="1">
      <c r="A717" s="544">
        <v>46093</v>
      </c>
      <c r="B717" s="545" t="s">
        <v>323</v>
      </c>
      <c r="C717" s="562" t="s">
        <v>190</v>
      </c>
      <c r="D717" s="546" t="s">
        <v>84</v>
      </c>
      <c r="E717" s="574">
        <v>272295</v>
      </c>
      <c r="F717" s="545">
        <f t="shared" si="12"/>
        <v>481.05257578969685</v>
      </c>
      <c r="G717" s="545">
        <v>566.04</v>
      </c>
      <c r="H717" s="562" t="s">
        <v>32</v>
      </c>
      <c r="I717" s="564" t="s">
        <v>315</v>
      </c>
      <c r="J717" s="565" t="s">
        <v>81</v>
      </c>
      <c r="K717" s="500" t="s">
        <v>1205</v>
      </c>
      <c r="L717" s="545" t="s">
        <v>83</v>
      </c>
    </row>
    <row r="718" spans="1:12" hidden="1">
      <c r="A718" s="544">
        <v>46093</v>
      </c>
      <c r="B718" s="545" t="s">
        <v>324</v>
      </c>
      <c r="C718" s="562" t="s">
        <v>190</v>
      </c>
      <c r="D718" s="546" t="s">
        <v>84</v>
      </c>
      <c r="E718" s="574">
        <v>292538</v>
      </c>
      <c r="F718" s="545">
        <f t="shared" si="12"/>
        <v>516.81506607306903</v>
      </c>
      <c r="G718" s="545">
        <v>566.04</v>
      </c>
      <c r="H718" s="546" t="s">
        <v>32</v>
      </c>
      <c r="I718" s="564" t="s">
        <v>315</v>
      </c>
      <c r="J718" s="545" t="s">
        <v>81</v>
      </c>
      <c r="K718" s="500" t="s">
        <v>1205</v>
      </c>
      <c r="L718" s="545" t="s">
        <v>83</v>
      </c>
    </row>
    <row r="719" spans="1:12" hidden="1">
      <c r="A719" s="544">
        <v>46093</v>
      </c>
      <c r="B719" s="545" t="s">
        <v>325</v>
      </c>
      <c r="C719" s="562" t="s">
        <v>190</v>
      </c>
      <c r="D719" s="546" t="s">
        <v>84</v>
      </c>
      <c r="E719" s="574">
        <v>292742</v>
      </c>
      <c r="F719" s="545">
        <f t="shared" si="12"/>
        <v>517.17546463147482</v>
      </c>
      <c r="G719" s="545">
        <v>566.04</v>
      </c>
      <c r="H719" s="562" t="s">
        <v>32</v>
      </c>
      <c r="I719" s="564" t="s">
        <v>315</v>
      </c>
      <c r="J719" s="545" t="s">
        <v>81</v>
      </c>
      <c r="K719" s="500" t="s">
        <v>1205</v>
      </c>
      <c r="L719" s="545" t="s">
        <v>83</v>
      </c>
    </row>
    <row r="720" spans="1:12" hidden="1">
      <c r="A720" s="544">
        <v>46093</v>
      </c>
      <c r="B720" s="545" t="s">
        <v>326</v>
      </c>
      <c r="C720" s="562" t="s">
        <v>190</v>
      </c>
      <c r="D720" s="562" t="s">
        <v>14</v>
      </c>
      <c r="E720" s="574">
        <v>623096</v>
      </c>
      <c r="F720" s="545">
        <f t="shared" si="12"/>
        <v>1100.7985301392127</v>
      </c>
      <c r="G720" s="545">
        <v>566.04</v>
      </c>
      <c r="H720" s="546" t="s">
        <v>32</v>
      </c>
      <c r="I720" s="564" t="s">
        <v>327</v>
      </c>
      <c r="J720" s="545" t="s">
        <v>81</v>
      </c>
      <c r="K720" s="548" t="s">
        <v>82</v>
      </c>
      <c r="L720" s="545" t="s">
        <v>83</v>
      </c>
    </row>
    <row r="721" spans="1:12" hidden="1">
      <c r="A721" s="544">
        <v>46093</v>
      </c>
      <c r="B721" s="545" t="s">
        <v>328</v>
      </c>
      <c r="C721" s="562" t="s">
        <v>190</v>
      </c>
      <c r="D721" s="547" t="s">
        <v>10</v>
      </c>
      <c r="E721" s="574">
        <v>447580</v>
      </c>
      <c r="F721" s="545">
        <f t="shared" si="12"/>
        <v>790.72150378065157</v>
      </c>
      <c r="G721" s="545">
        <v>566.04</v>
      </c>
      <c r="H721" s="562" t="s">
        <v>32</v>
      </c>
      <c r="I721" s="564" t="s">
        <v>327</v>
      </c>
      <c r="J721" s="545" t="s">
        <v>81</v>
      </c>
      <c r="K721" s="548" t="s">
        <v>82</v>
      </c>
      <c r="L721" s="545" t="s">
        <v>83</v>
      </c>
    </row>
    <row r="722" spans="1:12" hidden="1">
      <c r="A722" s="544">
        <v>46093</v>
      </c>
      <c r="B722" s="545" t="s">
        <v>329</v>
      </c>
      <c r="C722" s="562" t="s">
        <v>190</v>
      </c>
      <c r="D722" s="547" t="s">
        <v>10</v>
      </c>
      <c r="E722" s="574">
        <v>332810</v>
      </c>
      <c r="F722" s="545">
        <f t="shared" si="12"/>
        <v>587.96198148540748</v>
      </c>
      <c r="G722" s="545">
        <v>566.04</v>
      </c>
      <c r="H722" s="546" t="s">
        <v>32</v>
      </c>
      <c r="I722" s="564" t="s">
        <v>327</v>
      </c>
      <c r="J722" s="545" t="s">
        <v>81</v>
      </c>
      <c r="K722" s="548" t="s">
        <v>82</v>
      </c>
      <c r="L722" s="545" t="s">
        <v>83</v>
      </c>
    </row>
    <row r="723" spans="1:12" hidden="1">
      <c r="A723" s="544">
        <v>46093</v>
      </c>
      <c r="B723" s="545" t="s">
        <v>330</v>
      </c>
      <c r="C723" s="562" t="s">
        <v>190</v>
      </c>
      <c r="D723" s="562" t="s">
        <v>26</v>
      </c>
      <c r="E723" s="574">
        <v>393113</v>
      </c>
      <c r="F723" s="545">
        <f t="shared" si="12"/>
        <v>694.49685534591197</v>
      </c>
      <c r="G723" s="545">
        <v>566.04</v>
      </c>
      <c r="H723" s="562" t="s">
        <v>32</v>
      </c>
      <c r="I723" s="564" t="s">
        <v>327</v>
      </c>
      <c r="J723" s="545" t="s">
        <v>81</v>
      </c>
      <c r="K723" s="548" t="s">
        <v>82</v>
      </c>
      <c r="L723" s="545" t="s">
        <v>83</v>
      </c>
    </row>
    <row r="724" spans="1:12" hidden="1">
      <c r="A724" s="544">
        <v>46093</v>
      </c>
      <c r="B724" s="545" t="s">
        <v>331</v>
      </c>
      <c r="C724" s="562" t="s">
        <v>190</v>
      </c>
      <c r="D724" s="562" t="s">
        <v>23</v>
      </c>
      <c r="E724" s="574">
        <v>619307</v>
      </c>
      <c r="F724" s="545">
        <f t="shared" si="12"/>
        <v>1094.1046569147059</v>
      </c>
      <c r="G724" s="545">
        <v>566.04</v>
      </c>
      <c r="H724" s="546" t="s">
        <v>32</v>
      </c>
      <c r="I724" s="564" t="s">
        <v>327</v>
      </c>
      <c r="J724" s="545" t="s">
        <v>81</v>
      </c>
      <c r="K724" s="548" t="s">
        <v>82</v>
      </c>
      <c r="L724" s="545" t="s">
        <v>83</v>
      </c>
    </row>
    <row r="725" spans="1:12" hidden="1">
      <c r="A725" s="544">
        <v>46093</v>
      </c>
      <c r="B725" s="545" t="s">
        <v>332</v>
      </c>
      <c r="C725" s="562" t="s">
        <v>190</v>
      </c>
      <c r="D725" s="547" t="s">
        <v>10</v>
      </c>
      <c r="E725" s="574">
        <v>145047</v>
      </c>
      <c r="F725" s="545">
        <f t="shared" si="12"/>
        <v>256.24867500530002</v>
      </c>
      <c r="G725" s="545">
        <v>566.04</v>
      </c>
      <c r="H725" s="562" t="s">
        <v>32</v>
      </c>
      <c r="I725" s="564" t="s">
        <v>327</v>
      </c>
      <c r="J725" s="545" t="s">
        <v>81</v>
      </c>
      <c r="K725" s="548" t="s">
        <v>82</v>
      </c>
      <c r="L725" s="545" t="s">
        <v>83</v>
      </c>
    </row>
    <row r="726" spans="1:12" hidden="1">
      <c r="A726" s="544">
        <v>46093</v>
      </c>
      <c r="B726" s="545" t="s">
        <v>333</v>
      </c>
      <c r="C726" s="562" t="s">
        <v>190</v>
      </c>
      <c r="D726" s="546" t="s">
        <v>84</v>
      </c>
      <c r="E726" s="574">
        <v>380695</v>
      </c>
      <c r="F726" s="545">
        <f t="shared" si="12"/>
        <v>672.55847643276093</v>
      </c>
      <c r="G726" s="545">
        <v>566.04</v>
      </c>
      <c r="H726" s="546" t="s">
        <v>32</v>
      </c>
      <c r="I726" s="564" t="s">
        <v>327</v>
      </c>
      <c r="J726" s="545" t="s">
        <v>81</v>
      </c>
      <c r="K726" s="500" t="s">
        <v>1205</v>
      </c>
      <c r="L726" s="545" t="s">
        <v>83</v>
      </c>
    </row>
    <row r="727" spans="1:12" hidden="1">
      <c r="A727" s="544">
        <v>46093</v>
      </c>
      <c r="B727" s="545" t="s">
        <v>334</v>
      </c>
      <c r="C727" s="562" t="s">
        <v>190</v>
      </c>
      <c r="D727" s="546" t="s">
        <v>84</v>
      </c>
      <c r="E727" s="574">
        <v>272295</v>
      </c>
      <c r="F727" s="545">
        <f t="shared" si="12"/>
        <v>481.05257578969685</v>
      </c>
      <c r="G727" s="545">
        <v>566.04</v>
      </c>
      <c r="H727" s="562" t="s">
        <v>32</v>
      </c>
      <c r="I727" s="564" t="s">
        <v>327</v>
      </c>
      <c r="J727" s="545" t="s">
        <v>81</v>
      </c>
      <c r="K727" s="500" t="s">
        <v>1205</v>
      </c>
      <c r="L727" s="545" t="s">
        <v>83</v>
      </c>
    </row>
    <row r="728" spans="1:12" hidden="1">
      <c r="A728" s="544">
        <v>46093</v>
      </c>
      <c r="B728" s="545" t="s">
        <v>335</v>
      </c>
      <c r="C728" s="562" t="s">
        <v>190</v>
      </c>
      <c r="D728" s="546" t="s">
        <v>84</v>
      </c>
      <c r="E728" s="574">
        <v>292538</v>
      </c>
      <c r="F728" s="545">
        <f t="shared" si="12"/>
        <v>516.81506607306903</v>
      </c>
      <c r="G728" s="545">
        <v>566.04</v>
      </c>
      <c r="H728" s="546" t="s">
        <v>32</v>
      </c>
      <c r="I728" s="564" t="s">
        <v>327</v>
      </c>
      <c r="J728" s="545" t="s">
        <v>81</v>
      </c>
      <c r="K728" s="500" t="s">
        <v>1205</v>
      </c>
      <c r="L728" s="545" t="s">
        <v>83</v>
      </c>
    </row>
    <row r="729" spans="1:12" hidden="1">
      <c r="A729" s="544">
        <v>46093</v>
      </c>
      <c r="B729" s="545" t="s">
        <v>336</v>
      </c>
      <c r="C729" s="562" t="s">
        <v>190</v>
      </c>
      <c r="D729" s="546" t="s">
        <v>84</v>
      </c>
      <c r="E729" s="574">
        <v>292742</v>
      </c>
      <c r="F729" s="545">
        <f t="shared" si="12"/>
        <v>517.17546463147482</v>
      </c>
      <c r="G729" s="545">
        <v>566.04</v>
      </c>
      <c r="H729" s="562" t="s">
        <v>32</v>
      </c>
      <c r="I729" s="564" t="s">
        <v>327</v>
      </c>
      <c r="J729" s="545" t="s">
        <v>81</v>
      </c>
      <c r="K729" s="500" t="s">
        <v>1205</v>
      </c>
      <c r="L729" s="545" t="s">
        <v>83</v>
      </c>
    </row>
    <row r="730" spans="1:12" hidden="1">
      <c r="A730" s="544">
        <v>46093</v>
      </c>
      <c r="B730" s="545" t="s">
        <v>337</v>
      </c>
      <c r="C730" s="562" t="s">
        <v>190</v>
      </c>
      <c r="D730" s="562" t="s">
        <v>14</v>
      </c>
      <c r="E730" s="575">
        <v>334620</v>
      </c>
      <c r="F730" s="545">
        <f t="shared" si="12"/>
        <v>591.15963536145864</v>
      </c>
      <c r="G730" s="545">
        <v>566.04</v>
      </c>
      <c r="H730" s="546" t="s">
        <v>32</v>
      </c>
      <c r="I730" s="545" t="s">
        <v>338</v>
      </c>
      <c r="J730" s="545" t="s">
        <v>81</v>
      </c>
      <c r="K730" s="548" t="s">
        <v>82</v>
      </c>
      <c r="L730" s="545" t="s">
        <v>83</v>
      </c>
    </row>
    <row r="731" spans="1:12" hidden="1">
      <c r="A731" s="544">
        <v>46093</v>
      </c>
      <c r="B731" s="545" t="s">
        <v>339</v>
      </c>
      <c r="C731" s="562" t="s">
        <v>190</v>
      </c>
      <c r="D731" s="547" t="s">
        <v>10</v>
      </c>
      <c r="E731" s="575">
        <v>221286</v>
      </c>
      <c r="F731" s="545">
        <f t="shared" si="12"/>
        <v>390.93703625185503</v>
      </c>
      <c r="G731" s="545">
        <v>566.04</v>
      </c>
      <c r="H731" s="562" t="s">
        <v>32</v>
      </c>
      <c r="I731" s="545" t="s">
        <v>338</v>
      </c>
      <c r="J731" s="545" t="s">
        <v>81</v>
      </c>
      <c r="K731" s="548" t="s">
        <v>82</v>
      </c>
      <c r="L731" s="545" t="s">
        <v>83</v>
      </c>
    </row>
    <row r="732" spans="1:12" hidden="1">
      <c r="A732" s="544">
        <v>46093</v>
      </c>
      <c r="B732" s="545" t="s">
        <v>340</v>
      </c>
      <c r="C732" s="562" t="s">
        <v>190</v>
      </c>
      <c r="D732" s="547" t="s">
        <v>10</v>
      </c>
      <c r="E732" s="575">
        <v>92107</v>
      </c>
      <c r="F732" s="545">
        <f t="shared" si="12"/>
        <v>162.72171577980356</v>
      </c>
      <c r="G732" s="545">
        <v>566.04</v>
      </c>
      <c r="H732" s="546" t="s">
        <v>32</v>
      </c>
      <c r="I732" s="545" t="s">
        <v>338</v>
      </c>
      <c r="J732" s="545" t="s">
        <v>81</v>
      </c>
      <c r="K732" s="548" t="s">
        <v>82</v>
      </c>
      <c r="L732" s="545" t="s">
        <v>83</v>
      </c>
    </row>
    <row r="733" spans="1:12" hidden="1">
      <c r="A733" s="544">
        <v>46093</v>
      </c>
      <c r="B733" s="545" t="s">
        <v>341</v>
      </c>
      <c r="C733" s="562" t="s">
        <v>190</v>
      </c>
      <c r="D733" s="562" t="s">
        <v>26</v>
      </c>
      <c r="E733" s="575">
        <v>136189</v>
      </c>
      <c r="F733" s="545">
        <f t="shared" si="12"/>
        <v>240.59960426824961</v>
      </c>
      <c r="G733" s="545">
        <v>566.04</v>
      </c>
      <c r="H733" s="562" t="s">
        <v>32</v>
      </c>
      <c r="I733" s="545" t="s">
        <v>338</v>
      </c>
      <c r="J733" s="545" t="s">
        <v>81</v>
      </c>
      <c r="K733" s="548" t="s">
        <v>82</v>
      </c>
      <c r="L733" s="545" t="s">
        <v>83</v>
      </c>
    </row>
    <row r="734" spans="1:12" hidden="1">
      <c r="A734" s="544">
        <v>46093</v>
      </c>
      <c r="B734" s="545" t="s">
        <v>342</v>
      </c>
      <c r="C734" s="562" t="s">
        <v>190</v>
      </c>
      <c r="D734" s="562" t="s">
        <v>23</v>
      </c>
      <c r="E734" s="575">
        <v>82477</v>
      </c>
      <c r="F734" s="545">
        <f t="shared" si="12"/>
        <v>145.70878383153135</v>
      </c>
      <c r="G734" s="545">
        <v>566.04</v>
      </c>
      <c r="H734" s="562" t="s">
        <v>32</v>
      </c>
      <c r="I734" s="545" t="s">
        <v>338</v>
      </c>
      <c r="J734" s="545" t="s">
        <v>81</v>
      </c>
      <c r="K734" s="548" t="s">
        <v>82</v>
      </c>
      <c r="L734" s="545" t="s">
        <v>83</v>
      </c>
    </row>
    <row r="735" spans="1:12" hidden="1">
      <c r="A735" s="544">
        <v>46093</v>
      </c>
      <c r="B735" s="545" t="s">
        <v>343</v>
      </c>
      <c r="C735" s="562" t="s">
        <v>190</v>
      </c>
      <c r="D735" s="547" t="s">
        <v>10</v>
      </c>
      <c r="E735" s="575">
        <v>52535</v>
      </c>
      <c r="F735" s="545">
        <f t="shared" si="12"/>
        <v>92.811462087484983</v>
      </c>
      <c r="G735" s="545">
        <v>566.04</v>
      </c>
      <c r="H735" s="562" t="s">
        <v>32</v>
      </c>
      <c r="I735" s="545" t="s">
        <v>338</v>
      </c>
      <c r="J735" s="545" t="s">
        <v>81</v>
      </c>
      <c r="K735" s="548" t="s">
        <v>82</v>
      </c>
      <c r="L735" s="545" t="s">
        <v>83</v>
      </c>
    </row>
    <row r="736" spans="1:12" hidden="1">
      <c r="A736" s="544">
        <v>46093</v>
      </c>
      <c r="B736" s="545" t="s">
        <v>344</v>
      </c>
      <c r="C736" s="562" t="s">
        <v>190</v>
      </c>
      <c r="D736" s="546" t="s">
        <v>84</v>
      </c>
      <c r="E736" s="575">
        <v>187890</v>
      </c>
      <c r="F736" s="545">
        <f t="shared" si="12"/>
        <v>331.93767224931105</v>
      </c>
      <c r="G736" s="545">
        <v>566.04</v>
      </c>
      <c r="H736" s="562" t="s">
        <v>32</v>
      </c>
      <c r="I736" s="545" t="s">
        <v>338</v>
      </c>
      <c r="J736" s="545" t="s">
        <v>81</v>
      </c>
      <c r="K736" s="500" t="s">
        <v>1205</v>
      </c>
      <c r="L736" s="545" t="s">
        <v>83</v>
      </c>
    </row>
    <row r="737" spans="1:12" hidden="1">
      <c r="A737" s="544">
        <v>46093</v>
      </c>
      <c r="B737" s="545" t="s">
        <v>345</v>
      </c>
      <c r="C737" s="562" t="s">
        <v>190</v>
      </c>
      <c r="D737" s="546" t="s">
        <v>84</v>
      </c>
      <c r="E737" s="575">
        <v>71520</v>
      </c>
      <c r="F737" s="545">
        <f t="shared" si="12"/>
        <v>126.35149459402163</v>
      </c>
      <c r="G737" s="545">
        <v>566.04</v>
      </c>
      <c r="H737" s="562" t="s">
        <v>32</v>
      </c>
      <c r="I737" s="545" t="s">
        <v>338</v>
      </c>
      <c r="J737" s="545" t="s">
        <v>81</v>
      </c>
      <c r="K737" s="500" t="s">
        <v>1205</v>
      </c>
      <c r="L737" s="545" t="s">
        <v>83</v>
      </c>
    </row>
    <row r="738" spans="1:12" hidden="1">
      <c r="A738" s="544">
        <v>46093</v>
      </c>
      <c r="B738" s="545" t="s">
        <v>346</v>
      </c>
      <c r="C738" s="562" t="s">
        <v>190</v>
      </c>
      <c r="D738" s="546" t="s">
        <v>84</v>
      </c>
      <c r="E738" s="575">
        <v>86702</v>
      </c>
      <c r="F738" s="545">
        <f t="shared" si="12"/>
        <v>153.17292064165079</v>
      </c>
      <c r="G738" s="545">
        <v>566.04</v>
      </c>
      <c r="H738" s="562" t="s">
        <v>32</v>
      </c>
      <c r="I738" s="545" t="s">
        <v>338</v>
      </c>
      <c r="J738" s="545" t="s">
        <v>81</v>
      </c>
      <c r="K738" s="500" t="s">
        <v>1205</v>
      </c>
      <c r="L738" s="545" t="s">
        <v>83</v>
      </c>
    </row>
    <row r="739" spans="1:12" hidden="1">
      <c r="A739" s="544">
        <v>46093</v>
      </c>
      <c r="B739" s="545" t="s">
        <v>347</v>
      </c>
      <c r="C739" s="562" t="s">
        <v>190</v>
      </c>
      <c r="D739" s="546" t="s">
        <v>84</v>
      </c>
      <c r="E739" s="575">
        <v>83105</v>
      </c>
      <c r="F739" s="545">
        <f t="shared" si="12"/>
        <v>146.81824606034911</v>
      </c>
      <c r="G739" s="545">
        <v>566.04</v>
      </c>
      <c r="H739" s="562" t="s">
        <v>32</v>
      </c>
      <c r="I739" s="545" t="s">
        <v>338</v>
      </c>
      <c r="J739" s="545" t="s">
        <v>81</v>
      </c>
      <c r="K739" s="548" t="s">
        <v>82</v>
      </c>
      <c r="L739" s="545" t="s">
        <v>83</v>
      </c>
    </row>
    <row r="740" spans="1:12" hidden="1">
      <c r="A740" s="544">
        <v>46093</v>
      </c>
      <c r="B740" s="545" t="s">
        <v>348</v>
      </c>
      <c r="C740" s="546" t="s">
        <v>349</v>
      </c>
      <c r="D740" s="547" t="s">
        <v>10</v>
      </c>
      <c r="E740" s="573">
        <v>550</v>
      </c>
      <c r="F740" s="545">
        <f t="shared" si="12"/>
        <v>0.97166278001554662</v>
      </c>
      <c r="G740" s="545">
        <v>566.04</v>
      </c>
      <c r="H740" s="546" t="s">
        <v>32</v>
      </c>
      <c r="I740" s="545"/>
      <c r="J740" s="555" t="s">
        <v>81</v>
      </c>
      <c r="K740" s="580" t="s">
        <v>1205</v>
      </c>
      <c r="L740" s="545" t="s">
        <v>83</v>
      </c>
    </row>
    <row r="741" spans="1:12" hidden="1">
      <c r="A741" s="544">
        <v>46093</v>
      </c>
      <c r="B741" s="545" t="s">
        <v>348</v>
      </c>
      <c r="C741" s="546" t="s">
        <v>349</v>
      </c>
      <c r="D741" s="547" t="s">
        <v>10</v>
      </c>
      <c r="E741" s="573">
        <v>3850</v>
      </c>
      <c r="F741" s="545">
        <f t="shared" si="12"/>
        <v>6.8016394601088264</v>
      </c>
      <c r="G741" s="545">
        <v>566.04</v>
      </c>
      <c r="H741" s="546" t="s">
        <v>32</v>
      </c>
      <c r="I741" s="545"/>
      <c r="J741" s="555" t="s">
        <v>81</v>
      </c>
      <c r="K741" s="580" t="s">
        <v>1205</v>
      </c>
      <c r="L741" s="545" t="s">
        <v>83</v>
      </c>
    </row>
    <row r="742" spans="1:12" hidden="1">
      <c r="A742" s="544">
        <v>46093</v>
      </c>
      <c r="B742" s="545" t="s">
        <v>348</v>
      </c>
      <c r="C742" s="546" t="s">
        <v>349</v>
      </c>
      <c r="D742" s="547" t="s">
        <v>10</v>
      </c>
      <c r="E742" s="573">
        <v>3850</v>
      </c>
      <c r="F742" s="545">
        <f t="shared" si="12"/>
        <v>6.8016394601088264</v>
      </c>
      <c r="G742" s="545">
        <v>566.04</v>
      </c>
      <c r="H742" s="546" t="s">
        <v>32</v>
      </c>
      <c r="I742" s="545"/>
      <c r="J742" s="555" t="s">
        <v>81</v>
      </c>
      <c r="K742" s="580" t="s">
        <v>1205</v>
      </c>
      <c r="L742" s="545" t="s">
        <v>83</v>
      </c>
    </row>
    <row r="743" spans="1:12" hidden="1">
      <c r="A743" s="544">
        <v>46093</v>
      </c>
      <c r="B743" s="545" t="s">
        <v>348</v>
      </c>
      <c r="C743" s="546" t="s">
        <v>349</v>
      </c>
      <c r="D743" s="547" t="s">
        <v>10</v>
      </c>
      <c r="E743" s="573">
        <v>3850</v>
      </c>
      <c r="F743" s="545">
        <f t="shared" si="12"/>
        <v>6.8016394601088264</v>
      </c>
      <c r="G743" s="545">
        <v>566.04</v>
      </c>
      <c r="H743" s="546" t="s">
        <v>32</v>
      </c>
      <c r="I743" s="545"/>
      <c r="J743" s="555" t="s">
        <v>81</v>
      </c>
      <c r="K743" s="580" t="s">
        <v>1205</v>
      </c>
      <c r="L743" s="545" t="s">
        <v>83</v>
      </c>
    </row>
    <row r="744" spans="1:12" hidden="1">
      <c r="A744" s="544">
        <v>46093</v>
      </c>
      <c r="B744" s="545" t="s">
        <v>350</v>
      </c>
      <c r="C744" s="546" t="s">
        <v>125</v>
      </c>
      <c r="D744" s="546" t="s">
        <v>10</v>
      </c>
      <c r="E744" s="573">
        <v>500000</v>
      </c>
      <c r="F744" s="545">
        <f t="shared" si="12"/>
        <v>883.3298000141333</v>
      </c>
      <c r="G744" s="545">
        <v>566.04</v>
      </c>
      <c r="H744" s="546" t="s">
        <v>32</v>
      </c>
      <c r="I744" s="545" t="s">
        <v>351</v>
      </c>
      <c r="J744" s="555" t="s">
        <v>81</v>
      </c>
      <c r="K744" s="580" t="s">
        <v>1205</v>
      </c>
      <c r="L744" s="545" t="s">
        <v>83</v>
      </c>
    </row>
    <row r="745" spans="1:12" hidden="1">
      <c r="A745" s="544">
        <v>46094</v>
      </c>
      <c r="B745" s="545" t="s">
        <v>352</v>
      </c>
      <c r="C745" s="546" t="s">
        <v>86</v>
      </c>
      <c r="D745" s="546" t="s">
        <v>23</v>
      </c>
      <c r="E745" s="545">
        <v>3500</v>
      </c>
      <c r="F745" s="545">
        <f t="shared" si="12"/>
        <v>6.1833086000989335</v>
      </c>
      <c r="G745" s="545">
        <v>566.04</v>
      </c>
      <c r="H745" s="546" t="s">
        <v>22</v>
      </c>
      <c r="I745" s="545" t="s">
        <v>353</v>
      </c>
      <c r="J745" s="555" t="s">
        <v>81</v>
      </c>
      <c r="K745" s="580" t="s">
        <v>1205</v>
      </c>
      <c r="L745" s="545" t="s">
        <v>83</v>
      </c>
    </row>
    <row r="746" spans="1:12" hidden="1">
      <c r="A746" s="544">
        <v>46094</v>
      </c>
      <c r="B746" s="545" t="s">
        <v>354</v>
      </c>
      <c r="C746" s="546" t="s">
        <v>86</v>
      </c>
      <c r="D746" s="546" t="s">
        <v>23</v>
      </c>
      <c r="E746" s="545">
        <v>3500</v>
      </c>
      <c r="F746" s="545">
        <f t="shared" si="12"/>
        <v>6.1833086000989335</v>
      </c>
      <c r="G746" s="545">
        <v>566.04</v>
      </c>
      <c r="H746" s="546" t="s">
        <v>22</v>
      </c>
      <c r="I746" s="545" t="s">
        <v>353</v>
      </c>
      <c r="J746" s="555" t="s">
        <v>81</v>
      </c>
      <c r="K746" s="580" t="s">
        <v>1205</v>
      </c>
      <c r="L746" s="545" t="s">
        <v>83</v>
      </c>
    </row>
    <row r="747" spans="1:12" hidden="1">
      <c r="A747" s="544">
        <v>46094</v>
      </c>
      <c r="B747" s="545" t="s">
        <v>355</v>
      </c>
      <c r="C747" s="546" t="s">
        <v>149</v>
      </c>
      <c r="D747" s="546" t="s">
        <v>10</v>
      </c>
      <c r="E747" s="545">
        <v>700</v>
      </c>
      <c r="F747" s="545">
        <f t="shared" si="12"/>
        <v>1.2366617200197867</v>
      </c>
      <c r="G747" s="545">
        <v>566.04</v>
      </c>
      <c r="H747" s="546" t="s">
        <v>22</v>
      </c>
      <c r="I747" s="545" t="s">
        <v>353</v>
      </c>
      <c r="J747" s="555" t="s">
        <v>81</v>
      </c>
      <c r="K747" s="580" t="s">
        <v>1205</v>
      </c>
      <c r="L747" s="545" t="s">
        <v>83</v>
      </c>
    </row>
    <row r="748" spans="1:12" hidden="1">
      <c r="A748" s="544">
        <v>46097</v>
      </c>
      <c r="B748" s="576" t="s">
        <v>356</v>
      </c>
      <c r="C748" s="546" t="s">
        <v>116</v>
      </c>
      <c r="D748" s="551" t="s">
        <v>87</v>
      </c>
      <c r="E748" s="563">
        <v>50000</v>
      </c>
      <c r="F748" s="545">
        <f t="shared" si="12"/>
        <v>88.332980001413333</v>
      </c>
      <c r="G748" s="545">
        <v>566.04</v>
      </c>
      <c r="H748" s="546" t="s">
        <v>13</v>
      </c>
      <c r="I748" s="545" t="s">
        <v>117</v>
      </c>
      <c r="J748" s="545" t="s">
        <v>81</v>
      </c>
      <c r="K748" s="580" t="s">
        <v>1205</v>
      </c>
      <c r="L748" s="545" t="s">
        <v>83</v>
      </c>
    </row>
    <row r="749" spans="1:12" hidden="1">
      <c r="A749" s="544">
        <v>46098</v>
      </c>
      <c r="B749" s="545" t="s">
        <v>357</v>
      </c>
      <c r="C749" s="546" t="s">
        <v>80</v>
      </c>
      <c r="D749" s="547" t="s">
        <v>10</v>
      </c>
      <c r="E749" s="546">
        <v>15000</v>
      </c>
      <c r="F749" s="545">
        <f t="shared" si="12"/>
        <v>26.499894000424</v>
      </c>
      <c r="G749" s="545">
        <v>566.04</v>
      </c>
      <c r="H749" s="546" t="s">
        <v>9</v>
      </c>
      <c r="I749" s="550" t="s">
        <v>358</v>
      </c>
      <c r="J749" s="545" t="s">
        <v>81</v>
      </c>
      <c r="K749" s="580" t="s">
        <v>1205</v>
      </c>
      <c r="L749" s="545" t="s">
        <v>83</v>
      </c>
    </row>
    <row r="750" spans="1:12" hidden="1">
      <c r="A750" s="544">
        <v>46098</v>
      </c>
      <c r="B750" s="545" t="s">
        <v>357</v>
      </c>
      <c r="C750" s="546" t="s">
        <v>80</v>
      </c>
      <c r="D750" s="549" t="s">
        <v>14</v>
      </c>
      <c r="E750" s="546">
        <v>22500</v>
      </c>
      <c r="F750" s="545">
        <f t="shared" si="12"/>
        <v>39.749841000636003</v>
      </c>
      <c r="G750" s="545">
        <v>566.04</v>
      </c>
      <c r="H750" s="546" t="s">
        <v>13</v>
      </c>
      <c r="I750" s="550" t="s">
        <v>358</v>
      </c>
      <c r="J750" s="545" t="s">
        <v>81</v>
      </c>
      <c r="K750" s="580" t="s">
        <v>1205</v>
      </c>
      <c r="L750" s="545" t="s">
        <v>83</v>
      </c>
    </row>
    <row r="751" spans="1:12" hidden="1">
      <c r="A751" s="544">
        <v>46098</v>
      </c>
      <c r="B751" s="545" t="s">
        <v>357</v>
      </c>
      <c r="C751" s="546" t="s">
        <v>80</v>
      </c>
      <c r="D751" s="546" t="s">
        <v>84</v>
      </c>
      <c r="E751" s="547">
        <v>15000</v>
      </c>
      <c r="F751" s="545">
        <f t="shared" si="12"/>
        <v>26.499894000424</v>
      </c>
      <c r="G751" s="545">
        <v>566.04</v>
      </c>
      <c r="H751" s="551" t="s">
        <v>11</v>
      </c>
      <c r="I751" s="550" t="s">
        <v>358</v>
      </c>
      <c r="J751" s="545" t="s">
        <v>81</v>
      </c>
      <c r="K751" s="500" t="s">
        <v>1205</v>
      </c>
      <c r="L751" s="545" t="s">
        <v>83</v>
      </c>
    </row>
    <row r="752" spans="1:12" hidden="1">
      <c r="A752" s="544">
        <v>46098</v>
      </c>
      <c r="B752" s="557" t="s">
        <v>359</v>
      </c>
      <c r="C752" s="551" t="s">
        <v>116</v>
      </c>
      <c r="D752" s="551" t="s">
        <v>87</v>
      </c>
      <c r="E752" s="558">
        <v>100000</v>
      </c>
      <c r="F752" s="545">
        <f t="shared" si="12"/>
        <v>176.66596000282667</v>
      </c>
      <c r="G752" s="545">
        <v>566.04</v>
      </c>
      <c r="H752" s="551" t="s">
        <v>11</v>
      </c>
      <c r="I752" s="552" t="s">
        <v>117</v>
      </c>
      <c r="J752" s="545" t="s">
        <v>81</v>
      </c>
      <c r="K752" s="500" t="s">
        <v>1205</v>
      </c>
      <c r="L752" s="545" t="s">
        <v>83</v>
      </c>
    </row>
    <row r="753" spans="1:12" hidden="1">
      <c r="A753" s="544">
        <v>46098</v>
      </c>
      <c r="B753" s="545" t="s">
        <v>360</v>
      </c>
      <c r="C753" s="547" t="s">
        <v>361</v>
      </c>
      <c r="D753" s="547" t="s">
        <v>10</v>
      </c>
      <c r="E753" s="546">
        <v>25000</v>
      </c>
      <c r="F753" s="545">
        <f t="shared" si="12"/>
        <v>44.166490000706666</v>
      </c>
      <c r="G753" s="545">
        <v>566.04</v>
      </c>
      <c r="H753" s="546" t="s">
        <v>27</v>
      </c>
      <c r="I753" s="545" t="s">
        <v>362</v>
      </c>
      <c r="J753" s="545" t="s">
        <v>81</v>
      </c>
      <c r="K753" s="580" t="s">
        <v>1205</v>
      </c>
      <c r="L753" s="545" t="s">
        <v>83</v>
      </c>
    </row>
    <row r="754" spans="1:12" hidden="1">
      <c r="A754" s="544">
        <v>46098</v>
      </c>
      <c r="B754" s="567" t="s">
        <v>363</v>
      </c>
      <c r="C754" s="568" t="s">
        <v>86</v>
      </c>
      <c r="D754" s="547" t="s">
        <v>10</v>
      </c>
      <c r="E754" s="546">
        <v>2000</v>
      </c>
      <c r="F754" s="545">
        <f t="shared" si="12"/>
        <v>3.5333192000565332</v>
      </c>
      <c r="G754" s="545">
        <v>566.04</v>
      </c>
      <c r="H754" s="546" t="s">
        <v>27</v>
      </c>
      <c r="I754" s="545" t="s">
        <v>364</v>
      </c>
      <c r="J754" s="545" t="s">
        <v>81</v>
      </c>
      <c r="K754" s="580" t="s">
        <v>1205</v>
      </c>
      <c r="L754" s="545" t="s">
        <v>83</v>
      </c>
    </row>
    <row r="755" spans="1:12" hidden="1">
      <c r="A755" s="544">
        <v>46098</v>
      </c>
      <c r="B755" s="567" t="s">
        <v>365</v>
      </c>
      <c r="C755" s="568" t="s">
        <v>86</v>
      </c>
      <c r="D755" s="547" t="s">
        <v>10</v>
      </c>
      <c r="E755" s="546">
        <v>2000</v>
      </c>
      <c r="F755" s="545">
        <f t="shared" si="12"/>
        <v>3.5333192000565332</v>
      </c>
      <c r="G755" s="545">
        <v>566.04</v>
      </c>
      <c r="H755" s="546" t="s">
        <v>27</v>
      </c>
      <c r="I755" s="545" t="s">
        <v>364</v>
      </c>
      <c r="J755" s="545" t="s">
        <v>81</v>
      </c>
      <c r="K755" s="580" t="s">
        <v>1205</v>
      </c>
      <c r="L755" s="545" t="s">
        <v>83</v>
      </c>
    </row>
    <row r="756" spans="1:12" hidden="1">
      <c r="A756" s="544">
        <v>46098</v>
      </c>
      <c r="B756" s="545" t="s">
        <v>357</v>
      </c>
      <c r="C756" s="546" t="s">
        <v>80</v>
      </c>
      <c r="D756" s="547" t="s">
        <v>10</v>
      </c>
      <c r="E756" s="546">
        <v>15000</v>
      </c>
      <c r="F756" s="545">
        <f t="shared" si="12"/>
        <v>26.499894000424</v>
      </c>
      <c r="G756" s="545">
        <v>566.04</v>
      </c>
      <c r="H756" s="546" t="s">
        <v>27</v>
      </c>
      <c r="I756" s="550" t="s">
        <v>358</v>
      </c>
      <c r="J756" s="545" t="s">
        <v>81</v>
      </c>
      <c r="K756" s="580" t="s">
        <v>1205</v>
      </c>
      <c r="L756" s="545" t="s">
        <v>83</v>
      </c>
    </row>
    <row r="757" spans="1:12" hidden="1">
      <c r="A757" s="544">
        <v>46098</v>
      </c>
      <c r="B757" s="545" t="s">
        <v>366</v>
      </c>
      <c r="C757" s="546" t="s">
        <v>116</v>
      </c>
      <c r="D757" s="551" t="s">
        <v>87</v>
      </c>
      <c r="E757" s="546">
        <v>50000</v>
      </c>
      <c r="F757" s="545">
        <f t="shared" si="12"/>
        <v>88.332980001413333</v>
      </c>
      <c r="G757" s="545">
        <v>566.04</v>
      </c>
      <c r="H757" s="546" t="s">
        <v>25</v>
      </c>
      <c r="I757" s="550" t="s">
        <v>117</v>
      </c>
      <c r="J757" s="545" t="s">
        <v>81</v>
      </c>
      <c r="K757" s="580" t="s">
        <v>1205</v>
      </c>
      <c r="L757" s="545" t="s">
        <v>83</v>
      </c>
    </row>
    <row r="758" spans="1:12" hidden="1">
      <c r="A758" s="544">
        <v>46098</v>
      </c>
      <c r="B758" s="545" t="s">
        <v>367</v>
      </c>
      <c r="C758" s="546" t="s">
        <v>116</v>
      </c>
      <c r="D758" s="551" t="s">
        <v>87</v>
      </c>
      <c r="E758" s="546">
        <v>100000</v>
      </c>
      <c r="F758" s="545">
        <f t="shared" si="12"/>
        <v>176.66596000282667</v>
      </c>
      <c r="G758" s="545">
        <v>566.04</v>
      </c>
      <c r="H758" s="546" t="s">
        <v>25</v>
      </c>
      <c r="I758" s="550" t="s">
        <v>368</v>
      </c>
      <c r="J758" s="545" t="s">
        <v>81</v>
      </c>
      <c r="K758" s="580" t="s">
        <v>1205</v>
      </c>
      <c r="L758" s="545" t="s">
        <v>83</v>
      </c>
    </row>
    <row r="759" spans="1:12" hidden="1">
      <c r="A759" s="544">
        <v>46098</v>
      </c>
      <c r="B759" s="545" t="s">
        <v>369</v>
      </c>
      <c r="C759" s="546" t="s">
        <v>116</v>
      </c>
      <c r="D759" s="551" t="s">
        <v>87</v>
      </c>
      <c r="E759" s="546">
        <v>50000</v>
      </c>
      <c r="F759" s="545">
        <f t="shared" si="12"/>
        <v>88.332980001413333</v>
      </c>
      <c r="G759" s="545">
        <v>566.04</v>
      </c>
      <c r="H759" s="546" t="s">
        <v>25</v>
      </c>
      <c r="I759" s="550" t="s">
        <v>368</v>
      </c>
      <c r="J759" s="545" t="s">
        <v>81</v>
      </c>
      <c r="K759" s="580" t="s">
        <v>1205</v>
      </c>
      <c r="L759" s="545" t="s">
        <v>83</v>
      </c>
    </row>
    <row r="760" spans="1:12" hidden="1">
      <c r="A760" s="544">
        <v>46098</v>
      </c>
      <c r="B760" s="545" t="s">
        <v>357</v>
      </c>
      <c r="C760" s="546" t="s">
        <v>80</v>
      </c>
      <c r="D760" s="547" t="s">
        <v>26</v>
      </c>
      <c r="E760" s="546">
        <v>15000</v>
      </c>
      <c r="F760" s="545">
        <f t="shared" si="12"/>
        <v>26.499894000424</v>
      </c>
      <c r="G760" s="545">
        <v>566.04</v>
      </c>
      <c r="H760" s="546" t="s">
        <v>25</v>
      </c>
      <c r="I760" s="550" t="s">
        <v>358</v>
      </c>
      <c r="J760" s="545" t="s">
        <v>81</v>
      </c>
      <c r="K760" s="580" t="s">
        <v>1205</v>
      </c>
      <c r="L760" s="545" t="s">
        <v>83</v>
      </c>
    </row>
    <row r="761" spans="1:12" hidden="1">
      <c r="A761" s="544">
        <v>46098</v>
      </c>
      <c r="B761" s="545" t="s">
        <v>357</v>
      </c>
      <c r="C761" s="546" t="s">
        <v>80</v>
      </c>
      <c r="D761" s="546" t="s">
        <v>84</v>
      </c>
      <c r="E761" s="546">
        <v>15000</v>
      </c>
      <c r="F761" s="545">
        <f t="shared" si="12"/>
        <v>26.499894000424</v>
      </c>
      <c r="G761" s="545">
        <v>566.04</v>
      </c>
      <c r="H761" s="546" t="s">
        <v>20</v>
      </c>
      <c r="I761" s="550" t="s">
        <v>358</v>
      </c>
      <c r="J761" s="545" t="s">
        <v>81</v>
      </c>
      <c r="K761" s="500" t="s">
        <v>1205</v>
      </c>
      <c r="L761" s="545" t="s">
        <v>83</v>
      </c>
    </row>
    <row r="762" spans="1:12" hidden="1">
      <c r="A762" s="544">
        <v>46098</v>
      </c>
      <c r="B762" s="545" t="s">
        <v>357</v>
      </c>
      <c r="C762" s="546" t="s">
        <v>80</v>
      </c>
      <c r="D762" s="546" t="s">
        <v>84</v>
      </c>
      <c r="E762" s="546">
        <v>17500</v>
      </c>
      <c r="F762" s="545">
        <f t="shared" si="12"/>
        <v>30.916543000494666</v>
      </c>
      <c r="G762" s="545">
        <v>566.04</v>
      </c>
      <c r="H762" s="553" t="s">
        <v>18</v>
      </c>
      <c r="I762" s="550" t="s">
        <v>358</v>
      </c>
      <c r="J762" s="545" t="s">
        <v>81</v>
      </c>
      <c r="K762" s="500" t="s">
        <v>1205</v>
      </c>
      <c r="L762" s="545" t="s">
        <v>83</v>
      </c>
    </row>
    <row r="763" spans="1:12" hidden="1">
      <c r="A763" s="544">
        <v>46098</v>
      </c>
      <c r="B763" s="545" t="s">
        <v>357</v>
      </c>
      <c r="C763" s="546" t="s">
        <v>80</v>
      </c>
      <c r="D763" s="546" t="s">
        <v>84</v>
      </c>
      <c r="E763" s="546">
        <v>15000</v>
      </c>
      <c r="F763" s="545">
        <f t="shared" si="12"/>
        <v>26.499894000424</v>
      </c>
      <c r="G763" s="545">
        <v>566.04</v>
      </c>
      <c r="H763" s="546" t="s">
        <v>16</v>
      </c>
      <c r="I763" s="550" t="s">
        <v>358</v>
      </c>
      <c r="J763" s="555" t="s">
        <v>81</v>
      </c>
      <c r="K763" s="500" t="s">
        <v>1205</v>
      </c>
      <c r="L763" s="555" t="s">
        <v>83</v>
      </c>
    </row>
    <row r="764" spans="1:12" hidden="1">
      <c r="A764" s="544">
        <v>46098</v>
      </c>
      <c r="B764" s="545" t="s">
        <v>370</v>
      </c>
      <c r="C764" s="546" t="s">
        <v>116</v>
      </c>
      <c r="D764" s="546" t="s">
        <v>87</v>
      </c>
      <c r="E764" s="545">
        <v>50000</v>
      </c>
      <c r="F764" s="545">
        <f t="shared" si="12"/>
        <v>88.332980001413333</v>
      </c>
      <c r="G764" s="545">
        <v>566.04</v>
      </c>
      <c r="H764" s="546" t="s">
        <v>22</v>
      </c>
      <c r="I764" s="545" t="s">
        <v>117</v>
      </c>
      <c r="J764" s="555" t="s">
        <v>81</v>
      </c>
      <c r="K764" s="580" t="s">
        <v>1205</v>
      </c>
      <c r="L764" s="545" t="s">
        <v>83</v>
      </c>
    </row>
    <row r="765" spans="1:12" hidden="1">
      <c r="A765" s="544">
        <v>46098</v>
      </c>
      <c r="B765" s="545" t="s">
        <v>357</v>
      </c>
      <c r="C765" s="546" t="s">
        <v>80</v>
      </c>
      <c r="D765" s="547" t="s">
        <v>10</v>
      </c>
      <c r="E765" s="545">
        <v>15000</v>
      </c>
      <c r="F765" s="545">
        <f t="shared" si="12"/>
        <v>26.499894000424</v>
      </c>
      <c r="G765" s="545">
        <v>566.04</v>
      </c>
      <c r="H765" s="546" t="s">
        <v>22</v>
      </c>
      <c r="I765" s="550" t="s">
        <v>358</v>
      </c>
      <c r="J765" s="555" t="s">
        <v>81</v>
      </c>
      <c r="K765" s="580" t="s">
        <v>1205</v>
      </c>
      <c r="L765" s="545" t="s">
        <v>83</v>
      </c>
    </row>
    <row r="766" spans="1:12" hidden="1">
      <c r="A766" s="544">
        <v>46099</v>
      </c>
      <c r="B766" s="545" t="s">
        <v>371</v>
      </c>
      <c r="C766" s="562" t="s">
        <v>86</v>
      </c>
      <c r="D766" s="547" t="s">
        <v>10</v>
      </c>
      <c r="E766" s="546">
        <v>5000</v>
      </c>
      <c r="F766" s="545">
        <f t="shared" si="12"/>
        <v>8.8332980001413333</v>
      </c>
      <c r="G766" s="545">
        <v>566.04</v>
      </c>
      <c r="H766" s="546" t="s">
        <v>9</v>
      </c>
      <c r="I766" s="550" t="s">
        <v>372</v>
      </c>
      <c r="J766" s="545" t="s">
        <v>81</v>
      </c>
      <c r="K766" s="580" t="s">
        <v>1205</v>
      </c>
      <c r="L766" s="545" t="s">
        <v>83</v>
      </c>
    </row>
    <row r="767" spans="1:12" hidden="1">
      <c r="A767" s="544">
        <v>46099</v>
      </c>
      <c r="B767" s="545" t="s">
        <v>373</v>
      </c>
      <c r="C767" s="562" t="s">
        <v>86</v>
      </c>
      <c r="D767" s="547" t="s">
        <v>10</v>
      </c>
      <c r="E767" s="546">
        <v>5000</v>
      </c>
      <c r="F767" s="545">
        <f t="shared" si="12"/>
        <v>8.8332980001413333</v>
      </c>
      <c r="G767" s="545">
        <v>566.04</v>
      </c>
      <c r="H767" s="546" t="s">
        <v>9</v>
      </c>
      <c r="I767" s="550" t="s">
        <v>372</v>
      </c>
      <c r="J767" s="545" t="s">
        <v>81</v>
      </c>
      <c r="K767" s="580" t="s">
        <v>1205</v>
      </c>
      <c r="L767" s="545" t="s">
        <v>83</v>
      </c>
    </row>
    <row r="768" spans="1:12" hidden="1">
      <c r="A768" s="559">
        <v>46099</v>
      </c>
      <c r="B768" s="560" t="s">
        <v>374</v>
      </c>
      <c r="C768" s="553" t="s">
        <v>86</v>
      </c>
      <c r="D768" s="546" t="s">
        <v>84</v>
      </c>
      <c r="E768" s="561">
        <v>3000</v>
      </c>
      <c r="F768" s="545">
        <f t="shared" si="12"/>
        <v>5.2999788000847996</v>
      </c>
      <c r="G768" s="545">
        <v>566.04</v>
      </c>
      <c r="H768" s="553" t="s">
        <v>18</v>
      </c>
      <c r="I768" s="554" t="s">
        <v>375</v>
      </c>
      <c r="J768" s="565" t="s">
        <v>81</v>
      </c>
      <c r="K768" s="500" t="s">
        <v>1205</v>
      </c>
      <c r="L768" s="545" t="s">
        <v>83</v>
      </c>
    </row>
    <row r="769" spans="1:12" hidden="1">
      <c r="A769" s="559">
        <v>46099</v>
      </c>
      <c r="B769" s="560" t="s">
        <v>376</v>
      </c>
      <c r="C769" s="553" t="s">
        <v>86</v>
      </c>
      <c r="D769" s="546" t="s">
        <v>84</v>
      </c>
      <c r="E769" s="561">
        <v>3000</v>
      </c>
      <c r="F769" s="545">
        <f t="shared" si="12"/>
        <v>5.2999788000847996</v>
      </c>
      <c r="G769" s="545">
        <v>566.04</v>
      </c>
      <c r="H769" s="553" t="s">
        <v>18</v>
      </c>
      <c r="I769" s="554" t="s">
        <v>375</v>
      </c>
      <c r="J769" s="565" t="s">
        <v>81</v>
      </c>
      <c r="K769" s="500" t="s">
        <v>1205</v>
      </c>
      <c r="L769" s="545" t="s">
        <v>83</v>
      </c>
    </row>
    <row r="770" spans="1:12" hidden="1">
      <c r="A770" s="559">
        <v>46099</v>
      </c>
      <c r="B770" s="560" t="s">
        <v>377</v>
      </c>
      <c r="C770" s="553" t="s">
        <v>164</v>
      </c>
      <c r="D770" s="546" t="s">
        <v>84</v>
      </c>
      <c r="E770" s="561">
        <v>2000</v>
      </c>
      <c r="F770" s="545">
        <f t="shared" ref="F770:F833" si="13">+E770/G770</f>
        <v>3.5333192000565332</v>
      </c>
      <c r="G770" s="545">
        <v>566.04</v>
      </c>
      <c r="H770" s="553" t="s">
        <v>18</v>
      </c>
      <c r="I770" s="554" t="s">
        <v>375</v>
      </c>
      <c r="J770" s="545" t="s">
        <v>81</v>
      </c>
      <c r="K770" s="500" t="s">
        <v>1205</v>
      </c>
      <c r="L770" s="545" t="s">
        <v>83</v>
      </c>
    </row>
    <row r="771" spans="1:12" hidden="1">
      <c r="A771" s="544">
        <v>46099</v>
      </c>
      <c r="B771" s="576" t="s">
        <v>378</v>
      </c>
      <c r="C771" s="547" t="s">
        <v>236</v>
      </c>
      <c r="D771" s="547" t="s">
        <v>10</v>
      </c>
      <c r="E771" s="563">
        <v>6000</v>
      </c>
      <c r="F771" s="545">
        <f t="shared" si="13"/>
        <v>10.599957600169599</v>
      </c>
      <c r="G771" s="545">
        <v>566.04</v>
      </c>
      <c r="H771" s="546" t="s">
        <v>13</v>
      </c>
      <c r="I771" s="545" t="s">
        <v>379</v>
      </c>
      <c r="J771" s="545" t="s">
        <v>81</v>
      </c>
      <c r="K771" s="580" t="s">
        <v>1205</v>
      </c>
      <c r="L771" s="545" t="s">
        <v>83</v>
      </c>
    </row>
    <row r="772" spans="1:12" hidden="1">
      <c r="A772" s="556">
        <v>46100</v>
      </c>
      <c r="B772" s="557" t="s">
        <v>380</v>
      </c>
      <c r="C772" s="551" t="s">
        <v>381</v>
      </c>
      <c r="D772" s="547" t="s">
        <v>10</v>
      </c>
      <c r="E772" s="558">
        <v>17000</v>
      </c>
      <c r="F772" s="545">
        <f t="shared" si="13"/>
        <v>30.033213200480532</v>
      </c>
      <c r="G772" s="545">
        <v>566.04</v>
      </c>
      <c r="H772" s="551" t="s">
        <v>11</v>
      </c>
      <c r="I772" s="552" t="s">
        <v>382</v>
      </c>
      <c r="J772" s="545" t="s">
        <v>81</v>
      </c>
      <c r="K772" s="500" t="s">
        <v>1205</v>
      </c>
      <c r="L772" s="545" t="s">
        <v>83</v>
      </c>
    </row>
    <row r="773" spans="1:12" hidden="1">
      <c r="A773" s="559">
        <v>46100</v>
      </c>
      <c r="B773" s="560" t="s">
        <v>383</v>
      </c>
      <c r="C773" s="553" t="s">
        <v>86</v>
      </c>
      <c r="D773" s="546" t="s">
        <v>84</v>
      </c>
      <c r="E773" s="561">
        <v>4000</v>
      </c>
      <c r="F773" s="545">
        <f t="shared" si="13"/>
        <v>7.0666384001130664</v>
      </c>
      <c r="G773" s="545">
        <v>566.04</v>
      </c>
      <c r="H773" s="553" t="s">
        <v>18</v>
      </c>
      <c r="I773" s="554" t="s">
        <v>384</v>
      </c>
      <c r="J773" s="565" t="s">
        <v>81</v>
      </c>
      <c r="K773" s="500" t="s">
        <v>1205</v>
      </c>
      <c r="L773" s="545" t="s">
        <v>83</v>
      </c>
    </row>
    <row r="774" spans="1:12" hidden="1">
      <c r="A774" s="559">
        <v>46100</v>
      </c>
      <c r="B774" s="560" t="s">
        <v>385</v>
      </c>
      <c r="C774" s="553" t="s">
        <v>86</v>
      </c>
      <c r="D774" s="546" t="s">
        <v>84</v>
      </c>
      <c r="E774" s="561">
        <v>4000</v>
      </c>
      <c r="F774" s="545">
        <f t="shared" si="13"/>
        <v>7.0666384001130664</v>
      </c>
      <c r="G774" s="545">
        <v>566.04</v>
      </c>
      <c r="H774" s="553" t="s">
        <v>18</v>
      </c>
      <c r="I774" s="554" t="s">
        <v>384</v>
      </c>
      <c r="J774" s="545" t="s">
        <v>81</v>
      </c>
      <c r="K774" s="500" t="s">
        <v>1205</v>
      </c>
      <c r="L774" s="545" t="s">
        <v>83</v>
      </c>
    </row>
    <row r="775" spans="1:12" hidden="1">
      <c r="A775" s="559">
        <v>46100</v>
      </c>
      <c r="B775" s="560" t="s">
        <v>386</v>
      </c>
      <c r="C775" s="553" t="s">
        <v>164</v>
      </c>
      <c r="D775" s="546" t="s">
        <v>84</v>
      </c>
      <c r="E775" s="561">
        <v>2000</v>
      </c>
      <c r="F775" s="545">
        <f t="shared" si="13"/>
        <v>3.5333192000565332</v>
      </c>
      <c r="G775" s="545">
        <v>566.04</v>
      </c>
      <c r="H775" s="553" t="s">
        <v>18</v>
      </c>
      <c r="I775" s="554" t="s">
        <v>384</v>
      </c>
      <c r="J775" s="545" t="s">
        <v>81</v>
      </c>
      <c r="K775" s="500" t="s">
        <v>1205</v>
      </c>
      <c r="L775" s="545" t="s">
        <v>83</v>
      </c>
    </row>
    <row r="776" spans="1:12" hidden="1">
      <c r="A776" s="544">
        <v>46101</v>
      </c>
      <c r="B776" s="545" t="s">
        <v>387</v>
      </c>
      <c r="C776" s="546" t="s">
        <v>1190</v>
      </c>
      <c r="D776" s="546" t="s">
        <v>191</v>
      </c>
      <c r="E776" s="545">
        <v>30000</v>
      </c>
      <c r="F776" s="545">
        <f t="shared" si="13"/>
        <v>52.999788000848</v>
      </c>
      <c r="G776" s="545">
        <v>566.04</v>
      </c>
      <c r="H776" s="546" t="s">
        <v>22</v>
      </c>
      <c r="I776" s="545" t="s">
        <v>192</v>
      </c>
      <c r="J776" s="555" t="s">
        <v>81</v>
      </c>
      <c r="K776" s="500" t="s">
        <v>1205</v>
      </c>
      <c r="L776" s="545" t="s">
        <v>83</v>
      </c>
    </row>
    <row r="777" spans="1:12" hidden="1">
      <c r="A777" s="544">
        <v>46104</v>
      </c>
      <c r="B777" s="545" t="s">
        <v>1191</v>
      </c>
      <c r="C777" s="562" t="s">
        <v>116</v>
      </c>
      <c r="D777" s="551" t="s">
        <v>87</v>
      </c>
      <c r="E777" s="546">
        <v>825000</v>
      </c>
      <c r="F777" s="545">
        <f t="shared" si="13"/>
        <v>1457.4941700233201</v>
      </c>
      <c r="G777" s="545">
        <v>566.04</v>
      </c>
      <c r="H777" s="546" t="s">
        <v>9</v>
      </c>
      <c r="I777" s="577" t="s">
        <v>389</v>
      </c>
      <c r="J777" s="545" t="s">
        <v>81</v>
      </c>
      <c r="K777" s="580" t="s">
        <v>1205</v>
      </c>
      <c r="L777" s="545" t="s">
        <v>83</v>
      </c>
    </row>
    <row r="778" spans="1:12" hidden="1">
      <c r="A778" s="544">
        <v>46104</v>
      </c>
      <c r="B778" s="545" t="s">
        <v>92</v>
      </c>
      <c r="C778" s="546" t="s">
        <v>86</v>
      </c>
      <c r="D778" s="547" t="s">
        <v>10</v>
      </c>
      <c r="E778" s="546">
        <v>4000</v>
      </c>
      <c r="F778" s="545">
        <f t="shared" si="13"/>
        <v>7.0666384001130664</v>
      </c>
      <c r="G778" s="545">
        <v>566.04</v>
      </c>
      <c r="H778" s="546" t="s">
        <v>9</v>
      </c>
      <c r="I778" s="577" t="s">
        <v>390</v>
      </c>
      <c r="J778" s="545" t="s">
        <v>81</v>
      </c>
      <c r="K778" s="580" t="s">
        <v>1205</v>
      </c>
      <c r="L778" s="545" t="s">
        <v>83</v>
      </c>
    </row>
    <row r="779" spans="1:12" hidden="1">
      <c r="A779" s="544">
        <v>46104</v>
      </c>
      <c r="B779" s="545" t="s">
        <v>391</v>
      </c>
      <c r="C779" s="562" t="s">
        <v>86</v>
      </c>
      <c r="D779" s="547" t="s">
        <v>10</v>
      </c>
      <c r="E779" s="546">
        <v>4000</v>
      </c>
      <c r="F779" s="545">
        <f t="shared" si="13"/>
        <v>7.0666384001130664</v>
      </c>
      <c r="G779" s="545">
        <v>566.04</v>
      </c>
      <c r="H779" s="546" t="s">
        <v>9</v>
      </c>
      <c r="I779" s="577" t="s">
        <v>390</v>
      </c>
      <c r="J779" s="545" t="s">
        <v>81</v>
      </c>
      <c r="K779" s="580" t="s">
        <v>1205</v>
      </c>
      <c r="L779" s="545" t="s">
        <v>83</v>
      </c>
    </row>
    <row r="780" spans="1:12" hidden="1">
      <c r="A780" s="544">
        <v>46104</v>
      </c>
      <c r="B780" s="545" t="s">
        <v>392</v>
      </c>
      <c r="C780" s="546" t="s">
        <v>86</v>
      </c>
      <c r="D780" s="546" t="s">
        <v>26</v>
      </c>
      <c r="E780" s="546">
        <v>5000</v>
      </c>
      <c r="F780" s="545">
        <f t="shared" si="13"/>
        <v>8.8332980001413333</v>
      </c>
      <c r="G780" s="545">
        <v>566.04</v>
      </c>
      <c r="H780" s="546" t="s">
        <v>25</v>
      </c>
      <c r="I780" s="550" t="s">
        <v>393</v>
      </c>
      <c r="J780" s="545" t="s">
        <v>81</v>
      </c>
      <c r="K780" s="580" t="s">
        <v>1205</v>
      </c>
      <c r="L780" s="545" t="s">
        <v>83</v>
      </c>
    </row>
    <row r="781" spans="1:12" hidden="1">
      <c r="A781" s="544">
        <v>46104</v>
      </c>
      <c r="B781" s="545" t="s">
        <v>394</v>
      </c>
      <c r="C781" s="546" t="s">
        <v>86</v>
      </c>
      <c r="D781" s="546" t="s">
        <v>26</v>
      </c>
      <c r="E781" s="546">
        <v>7000</v>
      </c>
      <c r="F781" s="545">
        <f t="shared" si="13"/>
        <v>12.366617200197867</v>
      </c>
      <c r="G781" s="545">
        <v>566.04</v>
      </c>
      <c r="H781" s="546" t="s">
        <v>25</v>
      </c>
      <c r="I781" s="550" t="s">
        <v>393</v>
      </c>
      <c r="J781" s="545" t="s">
        <v>81</v>
      </c>
      <c r="K781" s="580" t="s">
        <v>1205</v>
      </c>
      <c r="L781" s="545" t="s">
        <v>83</v>
      </c>
    </row>
    <row r="782" spans="1:12" hidden="1">
      <c r="A782" s="544">
        <v>46105</v>
      </c>
      <c r="B782" s="567" t="s">
        <v>395</v>
      </c>
      <c r="C782" s="568" t="s">
        <v>86</v>
      </c>
      <c r="D782" s="547" t="s">
        <v>10</v>
      </c>
      <c r="E782" s="546">
        <v>5000</v>
      </c>
      <c r="F782" s="545">
        <f t="shared" si="13"/>
        <v>8.8332980001413333</v>
      </c>
      <c r="G782" s="545">
        <v>566.04</v>
      </c>
      <c r="H782" s="546" t="s">
        <v>27</v>
      </c>
      <c r="I782" s="545" t="s">
        <v>396</v>
      </c>
      <c r="J782" s="545" t="s">
        <v>81</v>
      </c>
      <c r="K782" s="580" t="s">
        <v>1205</v>
      </c>
      <c r="L782" s="545" t="s">
        <v>83</v>
      </c>
    </row>
    <row r="783" spans="1:12" hidden="1">
      <c r="A783" s="544">
        <v>46105</v>
      </c>
      <c r="B783" s="567" t="s">
        <v>397</v>
      </c>
      <c r="C783" s="568" t="s">
        <v>86</v>
      </c>
      <c r="D783" s="547" t="s">
        <v>10</v>
      </c>
      <c r="E783" s="546">
        <v>5000</v>
      </c>
      <c r="F783" s="545">
        <f t="shared" si="13"/>
        <v>8.8332980001413333</v>
      </c>
      <c r="G783" s="545">
        <v>566.04</v>
      </c>
      <c r="H783" s="546" t="s">
        <v>27</v>
      </c>
      <c r="I783" s="545" t="s">
        <v>396</v>
      </c>
      <c r="J783" s="545" t="s">
        <v>81</v>
      </c>
      <c r="K783" s="580" t="s">
        <v>1205</v>
      </c>
      <c r="L783" s="545" t="s">
        <v>83</v>
      </c>
    </row>
    <row r="784" spans="1:12" hidden="1">
      <c r="A784" s="544">
        <v>46105</v>
      </c>
      <c r="B784" s="567" t="s">
        <v>398</v>
      </c>
      <c r="C784" s="568" t="s">
        <v>86</v>
      </c>
      <c r="D784" s="547" t="s">
        <v>10</v>
      </c>
      <c r="E784" s="546">
        <v>5000</v>
      </c>
      <c r="F784" s="545">
        <f t="shared" si="13"/>
        <v>8.8332980001413333</v>
      </c>
      <c r="G784" s="545">
        <v>566.04</v>
      </c>
      <c r="H784" s="546" t="s">
        <v>27</v>
      </c>
      <c r="I784" s="545" t="s">
        <v>399</v>
      </c>
      <c r="J784" s="545" t="s">
        <v>81</v>
      </c>
      <c r="K784" s="580" t="s">
        <v>1205</v>
      </c>
      <c r="L784" s="545" t="s">
        <v>83</v>
      </c>
    </row>
    <row r="785" spans="1:12" hidden="1">
      <c r="A785" s="544">
        <v>46105</v>
      </c>
      <c r="B785" s="567" t="s">
        <v>400</v>
      </c>
      <c r="C785" s="568" t="s">
        <v>86</v>
      </c>
      <c r="D785" s="547" t="s">
        <v>10</v>
      </c>
      <c r="E785" s="546">
        <v>5000</v>
      </c>
      <c r="F785" s="545">
        <f t="shared" si="13"/>
        <v>8.8332980001413333</v>
      </c>
      <c r="G785" s="545">
        <v>566.04</v>
      </c>
      <c r="H785" s="546" t="s">
        <v>27</v>
      </c>
      <c r="I785" s="545" t="s">
        <v>399</v>
      </c>
      <c r="J785" s="545" t="s">
        <v>81</v>
      </c>
      <c r="K785" s="580" t="s">
        <v>1205</v>
      </c>
      <c r="L785" s="545" t="s">
        <v>83</v>
      </c>
    </row>
    <row r="786" spans="1:12" hidden="1">
      <c r="A786" s="544">
        <v>46105</v>
      </c>
      <c r="B786" s="567" t="s">
        <v>401</v>
      </c>
      <c r="C786" s="568" t="s">
        <v>86</v>
      </c>
      <c r="D786" s="547" t="s">
        <v>10</v>
      </c>
      <c r="E786" s="546">
        <v>3000</v>
      </c>
      <c r="F786" s="545">
        <f t="shared" si="13"/>
        <v>5.2999788000847996</v>
      </c>
      <c r="G786" s="545">
        <v>566.04</v>
      </c>
      <c r="H786" s="546" t="s">
        <v>27</v>
      </c>
      <c r="I786" s="545" t="s">
        <v>402</v>
      </c>
      <c r="J786" s="545" t="s">
        <v>81</v>
      </c>
      <c r="K786" s="580" t="s">
        <v>1205</v>
      </c>
      <c r="L786" s="545" t="s">
        <v>83</v>
      </c>
    </row>
    <row r="787" spans="1:12" hidden="1">
      <c r="A787" s="544">
        <v>46105</v>
      </c>
      <c r="B787" s="567" t="s">
        <v>233</v>
      </c>
      <c r="C787" s="568" t="s">
        <v>86</v>
      </c>
      <c r="D787" s="547" t="s">
        <v>10</v>
      </c>
      <c r="E787" s="546">
        <v>5000</v>
      </c>
      <c r="F787" s="545">
        <f t="shared" si="13"/>
        <v>8.8332980001413333</v>
      </c>
      <c r="G787" s="545">
        <v>566.04</v>
      </c>
      <c r="H787" s="546" t="s">
        <v>27</v>
      </c>
      <c r="I787" s="545" t="s">
        <v>402</v>
      </c>
      <c r="J787" s="545" t="s">
        <v>81</v>
      </c>
      <c r="K787" s="580" t="s">
        <v>1205</v>
      </c>
      <c r="L787" s="545" t="s">
        <v>83</v>
      </c>
    </row>
    <row r="788" spans="1:12" hidden="1">
      <c r="A788" s="544">
        <v>46105</v>
      </c>
      <c r="B788" s="567" t="s">
        <v>752</v>
      </c>
      <c r="C788" s="568" t="s">
        <v>86</v>
      </c>
      <c r="D788" s="547" t="s">
        <v>10</v>
      </c>
      <c r="E788" s="546">
        <v>5000</v>
      </c>
      <c r="F788" s="545">
        <f t="shared" si="13"/>
        <v>8.8332980001413333</v>
      </c>
      <c r="G788" s="545">
        <v>566.04</v>
      </c>
      <c r="H788" s="546" t="s">
        <v>27</v>
      </c>
      <c r="I788" s="545" t="s">
        <v>402</v>
      </c>
      <c r="J788" s="545" t="s">
        <v>81</v>
      </c>
      <c r="K788" s="580" t="s">
        <v>1205</v>
      </c>
      <c r="L788" s="545" t="s">
        <v>83</v>
      </c>
    </row>
    <row r="789" spans="1:12" hidden="1">
      <c r="A789" s="544">
        <v>46105</v>
      </c>
      <c r="B789" s="567" t="s">
        <v>403</v>
      </c>
      <c r="C789" s="546" t="s">
        <v>149</v>
      </c>
      <c r="D789" s="547" t="s">
        <v>10</v>
      </c>
      <c r="E789" s="546">
        <v>32200</v>
      </c>
      <c r="F789" s="545">
        <f t="shared" si="13"/>
        <v>56.88643912091019</v>
      </c>
      <c r="G789" s="545">
        <v>566.04</v>
      </c>
      <c r="H789" s="546" t="s">
        <v>27</v>
      </c>
      <c r="I789" s="545" t="s">
        <v>404</v>
      </c>
      <c r="J789" s="545" t="s">
        <v>81</v>
      </c>
      <c r="K789" s="580" t="s">
        <v>1205</v>
      </c>
      <c r="L789" s="545" t="s">
        <v>83</v>
      </c>
    </row>
    <row r="790" spans="1:12" hidden="1">
      <c r="A790" s="544">
        <v>46106</v>
      </c>
      <c r="B790" s="545" t="s">
        <v>405</v>
      </c>
      <c r="C790" s="562" t="s">
        <v>86</v>
      </c>
      <c r="D790" s="547" t="s">
        <v>10</v>
      </c>
      <c r="E790" s="546">
        <v>3000</v>
      </c>
      <c r="F790" s="545">
        <f t="shared" si="13"/>
        <v>5.2999788000847996</v>
      </c>
      <c r="G790" s="545">
        <v>566.04</v>
      </c>
      <c r="H790" s="546" t="s">
        <v>9</v>
      </c>
      <c r="I790" s="577" t="s">
        <v>406</v>
      </c>
      <c r="J790" s="545" t="s">
        <v>81</v>
      </c>
      <c r="K790" s="580" t="s">
        <v>1205</v>
      </c>
      <c r="L790" s="545" t="s">
        <v>83</v>
      </c>
    </row>
    <row r="791" spans="1:12" hidden="1">
      <c r="A791" s="556">
        <v>46106</v>
      </c>
      <c r="B791" s="557" t="s">
        <v>407</v>
      </c>
      <c r="C791" s="551" t="s">
        <v>86</v>
      </c>
      <c r="D791" s="546" t="s">
        <v>84</v>
      </c>
      <c r="E791" s="558">
        <v>3000</v>
      </c>
      <c r="F791" s="545">
        <f t="shared" si="13"/>
        <v>5.2999788000847996</v>
      </c>
      <c r="G791" s="545">
        <v>566.04</v>
      </c>
      <c r="H791" s="551" t="s">
        <v>11</v>
      </c>
      <c r="I791" s="552" t="s">
        <v>408</v>
      </c>
      <c r="J791" s="545" t="s">
        <v>81</v>
      </c>
      <c r="K791" s="500" t="s">
        <v>1205</v>
      </c>
      <c r="L791" s="545" t="s">
        <v>83</v>
      </c>
    </row>
    <row r="792" spans="1:12" hidden="1">
      <c r="A792" s="556">
        <v>46106</v>
      </c>
      <c r="B792" s="557" t="s">
        <v>409</v>
      </c>
      <c r="C792" s="551" t="s">
        <v>128</v>
      </c>
      <c r="D792" s="546" t="s">
        <v>84</v>
      </c>
      <c r="E792" s="558">
        <v>4000</v>
      </c>
      <c r="F792" s="545">
        <f t="shared" si="13"/>
        <v>7.0666384001130664</v>
      </c>
      <c r="G792" s="545">
        <v>566.04</v>
      </c>
      <c r="H792" s="551" t="s">
        <v>11</v>
      </c>
      <c r="I792" s="552" t="s">
        <v>408</v>
      </c>
      <c r="J792" s="545" t="s">
        <v>81</v>
      </c>
      <c r="K792" s="500" t="s">
        <v>1205</v>
      </c>
      <c r="L792" s="545" t="s">
        <v>83</v>
      </c>
    </row>
    <row r="793" spans="1:12" hidden="1">
      <c r="A793" s="556">
        <v>46106</v>
      </c>
      <c r="B793" s="557" t="s">
        <v>410</v>
      </c>
      <c r="C793" s="551" t="s">
        <v>86</v>
      </c>
      <c r="D793" s="546" t="s">
        <v>84</v>
      </c>
      <c r="E793" s="558">
        <v>2000</v>
      </c>
      <c r="F793" s="545">
        <f t="shared" si="13"/>
        <v>3.5333192000565332</v>
      </c>
      <c r="G793" s="545">
        <v>566.04</v>
      </c>
      <c r="H793" s="551" t="s">
        <v>11</v>
      </c>
      <c r="I793" s="552" t="s">
        <v>408</v>
      </c>
      <c r="J793" s="545" t="s">
        <v>81</v>
      </c>
      <c r="K793" s="500" t="s">
        <v>1205</v>
      </c>
      <c r="L793" s="545" t="s">
        <v>83</v>
      </c>
    </row>
    <row r="794" spans="1:12" hidden="1">
      <c r="A794" s="556">
        <v>46106</v>
      </c>
      <c r="B794" s="557" t="s">
        <v>411</v>
      </c>
      <c r="C794" s="551" t="s">
        <v>89</v>
      </c>
      <c r="D794" s="546" t="s">
        <v>84</v>
      </c>
      <c r="E794" s="558">
        <v>13000</v>
      </c>
      <c r="F794" s="545">
        <f t="shared" si="13"/>
        <v>22.966574800367468</v>
      </c>
      <c r="G794" s="545">
        <v>566.04</v>
      </c>
      <c r="H794" s="551" t="s">
        <v>11</v>
      </c>
      <c r="I794" s="552" t="s">
        <v>408</v>
      </c>
      <c r="J794" s="545" t="s">
        <v>81</v>
      </c>
      <c r="K794" s="500" t="s">
        <v>1205</v>
      </c>
      <c r="L794" s="545" t="s">
        <v>83</v>
      </c>
    </row>
    <row r="795" spans="1:12" hidden="1">
      <c r="A795" s="556">
        <v>46106</v>
      </c>
      <c r="B795" s="557" t="s">
        <v>412</v>
      </c>
      <c r="C795" s="551" t="s">
        <v>89</v>
      </c>
      <c r="D795" s="546" t="s">
        <v>84</v>
      </c>
      <c r="E795" s="558">
        <v>5000</v>
      </c>
      <c r="F795" s="545">
        <f t="shared" si="13"/>
        <v>8.8332980001413333</v>
      </c>
      <c r="G795" s="545">
        <v>566.04</v>
      </c>
      <c r="H795" s="551" t="s">
        <v>11</v>
      </c>
      <c r="I795" s="552" t="s">
        <v>408</v>
      </c>
      <c r="J795" s="545" t="s">
        <v>81</v>
      </c>
      <c r="K795" s="500" t="s">
        <v>1205</v>
      </c>
      <c r="L795" s="545" t="s">
        <v>83</v>
      </c>
    </row>
    <row r="796" spans="1:12" hidden="1">
      <c r="A796" s="556">
        <v>46106</v>
      </c>
      <c r="B796" s="557" t="s">
        <v>413</v>
      </c>
      <c r="C796" s="551" t="s">
        <v>86</v>
      </c>
      <c r="D796" s="546" t="s">
        <v>84</v>
      </c>
      <c r="E796" s="558">
        <v>10000</v>
      </c>
      <c r="F796" s="545">
        <f t="shared" si="13"/>
        <v>17.666596000282667</v>
      </c>
      <c r="G796" s="545">
        <v>566.04</v>
      </c>
      <c r="H796" s="551" t="s">
        <v>11</v>
      </c>
      <c r="I796" s="552" t="s">
        <v>408</v>
      </c>
      <c r="J796" s="545" t="s">
        <v>81</v>
      </c>
      <c r="K796" s="500" t="s">
        <v>1205</v>
      </c>
      <c r="L796" s="545" t="s">
        <v>83</v>
      </c>
    </row>
    <row r="797" spans="1:12" hidden="1">
      <c r="A797" s="556">
        <v>46106</v>
      </c>
      <c r="B797" s="557" t="s">
        <v>414</v>
      </c>
      <c r="C797" s="551" t="s">
        <v>86</v>
      </c>
      <c r="D797" s="546" t="s">
        <v>84</v>
      </c>
      <c r="E797" s="558">
        <v>500</v>
      </c>
      <c r="F797" s="545">
        <f t="shared" si="13"/>
        <v>0.8833298000141333</v>
      </c>
      <c r="G797" s="545">
        <v>566.04</v>
      </c>
      <c r="H797" s="551" t="s">
        <v>11</v>
      </c>
      <c r="I797" s="552" t="s">
        <v>408</v>
      </c>
      <c r="J797" s="545" t="s">
        <v>81</v>
      </c>
      <c r="K797" s="500" t="s">
        <v>1205</v>
      </c>
      <c r="L797" s="545" t="s">
        <v>83</v>
      </c>
    </row>
    <row r="798" spans="1:12" hidden="1">
      <c r="A798" s="556">
        <v>46106</v>
      </c>
      <c r="B798" s="557" t="s">
        <v>415</v>
      </c>
      <c r="C798" s="551" t="s">
        <v>86</v>
      </c>
      <c r="D798" s="546" t="s">
        <v>84</v>
      </c>
      <c r="E798" s="558">
        <v>500</v>
      </c>
      <c r="F798" s="545">
        <f t="shared" si="13"/>
        <v>0.8833298000141333</v>
      </c>
      <c r="G798" s="545">
        <v>566.04</v>
      </c>
      <c r="H798" s="551" t="s">
        <v>11</v>
      </c>
      <c r="I798" s="552" t="s">
        <v>408</v>
      </c>
      <c r="J798" s="545" t="s">
        <v>81</v>
      </c>
      <c r="K798" s="500" t="s">
        <v>1205</v>
      </c>
      <c r="L798" s="545" t="s">
        <v>83</v>
      </c>
    </row>
    <row r="799" spans="1:12" hidden="1">
      <c r="A799" s="544">
        <v>46106</v>
      </c>
      <c r="B799" s="545" t="s">
        <v>416</v>
      </c>
      <c r="C799" s="547" t="s">
        <v>236</v>
      </c>
      <c r="D799" s="546" t="s">
        <v>26</v>
      </c>
      <c r="E799" s="546">
        <v>2600</v>
      </c>
      <c r="F799" s="545">
        <f t="shared" si="13"/>
        <v>4.593314960073493</v>
      </c>
      <c r="G799" s="545">
        <v>566.04</v>
      </c>
      <c r="H799" s="546" t="s">
        <v>25</v>
      </c>
      <c r="I799" s="550" t="s">
        <v>417</v>
      </c>
      <c r="J799" s="545" t="s">
        <v>81</v>
      </c>
      <c r="K799" s="580" t="s">
        <v>1205</v>
      </c>
      <c r="L799" s="545" t="s">
        <v>83</v>
      </c>
    </row>
    <row r="800" spans="1:12" hidden="1">
      <c r="A800" s="544">
        <v>46106</v>
      </c>
      <c r="B800" s="545" t="s">
        <v>418</v>
      </c>
      <c r="C800" s="546" t="s">
        <v>86</v>
      </c>
      <c r="D800" s="546" t="s">
        <v>26</v>
      </c>
      <c r="E800" s="546">
        <v>4500</v>
      </c>
      <c r="F800" s="545">
        <f t="shared" si="13"/>
        <v>7.9499682001272003</v>
      </c>
      <c r="G800" s="545">
        <v>566.04</v>
      </c>
      <c r="H800" s="546" t="s">
        <v>25</v>
      </c>
      <c r="I800" s="550" t="s">
        <v>406</v>
      </c>
      <c r="J800" s="545" t="s">
        <v>81</v>
      </c>
      <c r="K800" s="580" t="s">
        <v>1205</v>
      </c>
      <c r="L800" s="545" t="s">
        <v>83</v>
      </c>
    </row>
    <row r="801" spans="1:12" hidden="1">
      <c r="A801" s="544">
        <v>46106</v>
      </c>
      <c r="B801" s="545" t="s">
        <v>419</v>
      </c>
      <c r="C801" s="546" t="s">
        <v>420</v>
      </c>
      <c r="D801" s="546" t="s">
        <v>26</v>
      </c>
      <c r="E801" s="563">
        <v>10000</v>
      </c>
      <c r="F801" s="545">
        <f t="shared" si="13"/>
        <v>17.666596000282667</v>
      </c>
      <c r="G801" s="545">
        <v>566.04</v>
      </c>
      <c r="H801" s="546" t="s">
        <v>25</v>
      </c>
      <c r="I801" s="550" t="s">
        <v>421</v>
      </c>
      <c r="J801" s="545" t="s">
        <v>81</v>
      </c>
      <c r="K801" s="580" t="s">
        <v>1205</v>
      </c>
      <c r="L801" s="545" t="s">
        <v>83</v>
      </c>
    </row>
    <row r="802" spans="1:12" hidden="1">
      <c r="A802" s="544">
        <v>46106</v>
      </c>
      <c r="B802" s="545" t="s">
        <v>422</v>
      </c>
      <c r="C802" s="546" t="s">
        <v>420</v>
      </c>
      <c r="D802" s="546" t="s">
        <v>26</v>
      </c>
      <c r="E802" s="563">
        <v>10000</v>
      </c>
      <c r="F802" s="545">
        <f t="shared" si="13"/>
        <v>17.666596000282667</v>
      </c>
      <c r="G802" s="545">
        <v>566.04</v>
      </c>
      <c r="H802" s="546" t="s">
        <v>25</v>
      </c>
      <c r="I802" s="550" t="s">
        <v>421</v>
      </c>
      <c r="J802" s="545" t="s">
        <v>81</v>
      </c>
      <c r="K802" s="580" t="s">
        <v>1205</v>
      </c>
      <c r="L802" s="545" t="s">
        <v>83</v>
      </c>
    </row>
    <row r="803" spans="1:12" hidden="1">
      <c r="A803" s="544">
        <v>46106</v>
      </c>
      <c r="B803" s="545" t="s">
        <v>423</v>
      </c>
      <c r="C803" s="546" t="s">
        <v>420</v>
      </c>
      <c r="D803" s="546" t="s">
        <v>26</v>
      </c>
      <c r="E803" s="563">
        <v>10000</v>
      </c>
      <c r="F803" s="545">
        <f t="shared" si="13"/>
        <v>17.666596000282667</v>
      </c>
      <c r="G803" s="545">
        <v>566.04</v>
      </c>
      <c r="H803" s="546" t="s">
        <v>25</v>
      </c>
      <c r="I803" s="550" t="s">
        <v>421</v>
      </c>
      <c r="J803" s="545" t="s">
        <v>81</v>
      </c>
      <c r="K803" s="580" t="s">
        <v>1205</v>
      </c>
      <c r="L803" s="545" t="s">
        <v>83</v>
      </c>
    </row>
    <row r="804" spans="1:12" hidden="1">
      <c r="A804" s="544">
        <v>46106</v>
      </c>
      <c r="B804" s="545" t="s">
        <v>424</v>
      </c>
      <c r="C804" s="546" t="s">
        <v>420</v>
      </c>
      <c r="D804" s="546" t="s">
        <v>26</v>
      </c>
      <c r="E804" s="563">
        <v>10000</v>
      </c>
      <c r="F804" s="545">
        <f t="shared" si="13"/>
        <v>17.666596000282667</v>
      </c>
      <c r="G804" s="545">
        <v>566.04</v>
      </c>
      <c r="H804" s="546" t="s">
        <v>25</v>
      </c>
      <c r="I804" s="550" t="s">
        <v>421</v>
      </c>
      <c r="J804" s="545" t="s">
        <v>81</v>
      </c>
      <c r="K804" s="580" t="s">
        <v>1205</v>
      </c>
      <c r="L804" s="545" t="s">
        <v>83</v>
      </c>
    </row>
    <row r="805" spans="1:12" hidden="1">
      <c r="A805" s="544">
        <v>46106</v>
      </c>
      <c r="B805" s="545" t="s">
        <v>425</v>
      </c>
      <c r="C805" s="546" t="s">
        <v>420</v>
      </c>
      <c r="D805" s="546" t="s">
        <v>26</v>
      </c>
      <c r="E805" s="563">
        <v>10000</v>
      </c>
      <c r="F805" s="545">
        <f t="shared" si="13"/>
        <v>17.666596000282667</v>
      </c>
      <c r="G805" s="545">
        <v>566.04</v>
      </c>
      <c r="H805" s="546" t="s">
        <v>25</v>
      </c>
      <c r="I805" s="550" t="s">
        <v>421</v>
      </c>
      <c r="J805" s="545" t="s">
        <v>81</v>
      </c>
      <c r="K805" s="580" t="s">
        <v>1205</v>
      </c>
      <c r="L805" s="545" t="s">
        <v>83</v>
      </c>
    </row>
    <row r="806" spans="1:12" hidden="1">
      <c r="A806" s="544">
        <v>46106</v>
      </c>
      <c r="B806" s="545" t="s">
        <v>426</v>
      </c>
      <c r="C806" s="546" t="s">
        <v>420</v>
      </c>
      <c r="D806" s="546" t="s">
        <v>26</v>
      </c>
      <c r="E806" s="563">
        <v>10000</v>
      </c>
      <c r="F806" s="545">
        <f t="shared" si="13"/>
        <v>17.666596000282667</v>
      </c>
      <c r="G806" s="545">
        <v>566.04</v>
      </c>
      <c r="H806" s="546" t="s">
        <v>25</v>
      </c>
      <c r="I806" s="550" t="s">
        <v>421</v>
      </c>
      <c r="J806" s="545" t="s">
        <v>81</v>
      </c>
      <c r="K806" s="580" t="s">
        <v>1205</v>
      </c>
      <c r="L806" s="545" t="s">
        <v>83</v>
      </c>
    </row>
    <row r="807" spans="1:12" hidden="1">
      <c r="A807" s="544">
        <v>46106</v>
      </c>
      <c r="B807" s="545" t="s">
        <v>427</v>
      </c>
      <c r="C807" s="546" t="s">
        <v>420</v>
      </c>
      <c r="D807" s="546" t="s">
        <v>26</v>
      </c>
      <c r="E807" s="563">
        <v>10000</v>
      </c>
      <c r="F807" s="545">
        <f t="shared" si="13"/>
        <v>17.666596000282667</v>
      </c>
      <c r="G807" s="545">
        <v>566.04</v>
      </c>
      <c r="H807" s="546" t="s">
        <v>25</v>
      </c>
      <c r="I807" s="550" t="s">
        <v>421</v>
      </c>
      <c r="J807" s="545" t="s">
        <v>81</v>
      </c>
      <c r="K807" s="580" t="s">
        <v>1205</v>
      </c>
      <c r="L807" s="545" t="s">
        <v>83</v>
      </c>
    </row>
    <row r="808" spans="1:12" hidden="1">
      <c r="A808" s="544">
        <v>46106</v>
      </c>
      <c r="B808" s="545" t="s">
        <v>428</v>
      </c>
      <c r="C808" s="546" t="s">
        <v>420</v>
      </c>
      <c r="D808" s="546" t="s">
        <v>26</v>
      </c>
      <c r="E808" s="563">
        <v>10000</v>
      </c>
      <c r="F808" s="545">
        <f t="shared" si="13"/>
        <v>17.666596000282667</v>
      </c>
      <c r="G808" s="545">
        <v>566.04</v>
      </c>
      <c r="H808" s="546" t="s">
        <v>25</v>
      </c>
      <c r="I808" s="550" t="s">
        <v>421</v>
      </c>
      <c r="J808" s="545" t="s">
        <v>81</v>
      </c>
      <c r="K808" s="580" t="s">
        <v>1205</v>
      </c>
      <c r="L808" s="545" t="s">
        <v>83</v>
      </c>
    </row>
    <row r="809" spans="1:12" hidden="1">
      <c r="A809" s="544">
        <v>46106</v>
      </c>
      <c r="B809" s="545" t="s">
        <v>429</v>
      </c>
      <c r="C809" s="546" t="s">
        <v>420</v>
      </c>
      <c r="D809" s="546" t="s">
        <v>26</v>
      </c>
      <c r="E809" s="563">
        <v>7000</v>
      </c>
      <c r="F809" s="545">
        <f t="shared" si="13"/>
        <v>12.366617200197867</v>
      </c>
      <c r="G809" s="545">
        <v>566.04</v>
      </c>
      <c r="H809" s="546" t="s">
        <v>25</v>
      </c>
      <c r="I809" s="550" t="s">
        <v>421</v>
      </c>
      <c r="J809" s="545" t="s">
        <v>81</v>
      </c>
      <c r="K809" s="580" t="s">
        <v>1205</v>
      </c>
      <c r="L809" s="545" t="s">
        <v>83</v>
      </c>
    </row>
    <row r="810" spans="1:12" hidden="1">
      <c r="A810" s="544">
        <v>46106</v>
      </c>
      <c r="B810" s="545" t="s">
        <v>429</v>
      </c>
      <c r="C810" s="546" t="s">
        <v>420</v>
      </c>
      <c r="D810" s="546" t="s">
        <v>26</v>
      </c>
      <c r="E810" s="563">
        <v>7000</v>
      </c>
      <c r="F810" s="545">
        <f t="shared" si="13"/>
        <v>12.366617200197867</v>
      </c>
      <c r="G810" s="545">
        <v>566.04</v>
      </c>
      <c r="H810" s="546" t="s">
        <v>25</v>
      </c>
      <c r="I810" s="550" t="s">
        <v>421</v>
      </c>
      <c r="J810" s="545" t="s">
        <v>81</v>
      </c>
      <c r="K810" s="580" t="s">
        <v>1205</v>
      </c>
      <c r="L810" s="545" t="s">
        <v>83</v>
      </c>
    </row>
    <row r="811" spans="1:12" hidden="1">
      <c r="A811" s="544">
        <v>46106</v>
      </c>
      <c r="B811" s="545" t="s">
        <v>429</v>
      </c>
      <c r="C811" s="546" t="s">
        <v>420</v>
      </c>
      <c r="D811" s="546" t="s">
        <v>26</v>
      </c>
      <c r="E811" s="563">
        <v>7000</v>
      </c>
      <c r="F811" s="545">
        <f t="shared" si="13"/>
        <v>12.366617200197867</v>
      </c>
      <c r="G811" s="545">
        <v>566.04</v>
      </c>
      <c r="H811" s="546" t="s">
        <v>25</v>
      </c>
      <c r="I811" s="550" t="s">
        <v>421</v>
      </c>
      <c r="J811" s="545" t="s">
        <v>81</v>
      </c>
      <c r="K811" s="580" t="s">
        <v>1205</v>
      </c>
      <c r="L811" s="545" t="s">
        <v>83</v>
      </c>
    </row>
    <row r="812" spans="1:12" hidden="1">
      <c r="A812" s="544">
        <v>46106</v>
      </c>
      <c r="B812" s="545" t="s">
        <v>430</v>
      </c>
      <c r="C812" s="546" t="s">
        <v>420</v>
      </c>
      <c r="D812" s="546" t="s">
        <v>26</v>
      </c>
      <c r="E812" s="563">
        <v>5000</v>
      </c>
      <c r="F812" s="545">
        <f t="shared" si="13"/>
        <v>8.8332980001413333</v>
      </c>
      <c r="G812" s="545">
        <v>566.04</v>
      </c>
      <c r="H812" s="546" t="s">
        <v>25</v>
      </c>
      <c r="I812" s="550" t="s">
        <v>421</v>
      </c>
      <c r="J812" s="545" t="s">
        <v>81</v>
      </c>
      <c r="K812" s="580" t="s">
        <v>1205</v>
      </c>
      <c r="L812" s="545" t="s">
        <v>83</v>
      </c>
    </row>
    <row r="813" spans="1:12" hidden="1">
      <c r="A813" s="544">
        <v>46106</v>
      </c>
      <c r="B813" s="545" t="s">
        <v>431</v>
      </c>
      <c r="C813" s="546" t="s">
        <v>420</v>
      </c>
      <c r="D813" s="546" t="s">
        <v>26</v>
      </c>
      <c r="E813" s="563">
        <v>5000</v>
      </c>
      <c r="F813" s="545">
        <f t="shared" si="13"/>
        <v>8.8332980001413333</v>
      </c>
      <c r="G813" s="545">
        <v>566.04</v>
      </c>
      <c r="H813" s="546" t="s">
        <v>25</v>
      </c>
      <c r="I813" s="550" t="s">
        <v>421</v>
      </c>
      <c r="J813" s="545" t="s">
        <v>81</v>
      </c>
      <c r="K813" s="580" t="s">
        <v>1205</v>
      </c>
      <c r="L813" s="545" t="s">
        <v>83</v>
      </c>
    </row>
    <row r="814" spans="1:12" hidden="1">
      <c r="A814" s="544">
        <v>46106</v>
      </c>
      <c r="B814" s="545" t="s">
        <v>432</v>
      </c>
      <c r="C814" s="546" t="s">
        <v>420</v>
      </c>
      <c r="D814" s="546" t="s">
        <v>26</v>
      </c>
      <c r="E814" s="563">
        <v>5000</v>
      </c>
      <c r="F814" s="545">
        <f t="shared" si="13"/>
        <v>8.8332980001413333</v>
      </c>
      <c r="G814" s="545">
        <v>566.04</v>
      </c>
      <c r="H814" s="546" t="s">
        <v>25</v>
      </c>
      <c r="I814" s="550" t="s">
        <v>421</v>
      </c>
      <c r="J814" s="545" t="s">
        <v>81</v>
      </c>
      <c r="K814" s="580" t="s">
        <v>1205</v>
      </c>
      <c r="L814" s="545" t="s">
        <v>83</v>
      </c>
    </row>
    <row r="815" spans="1:12" hidden="1">
      <c r="A815" s="544">
        <v>46106</v>
      </c>
      <c r="B815" s="545" t="s">
        <v>433</v>
      </c>
      <c r="C815" s="546" t="s">
        <v>420</v>
      </c>
      <c r="D815" s="546" t="s">
        <v>26</v>
      </c>
      <c r="E815" s="563">
        <v>5000</v>
      </c>
      <c r="F815" s="545">
        <f t="shared" si="13"/>
        <v>8.8332980001413333</v>
      </c>
      <c r="G815" s="545">
        <v>566.04</v>
      </c>
      <c r="H815" s="546" t="s">
        <v>25</v>
      </c>
      <c r="I815" s="550" t="s">
        <v>421</v>
      </c>
      <c r="J815" s="545" t="s">
        <v>81</v>
      </c>
      <c r="K815" s="580" t="s">
        <v>1205</v>
      </c>
      <c r="L815" s="545" t="s">
        <v>83</v>
      </c>
    </row>
    <row r="816" spans="1:12" hidden="1">
      <c r="A816" s="544">
        <v>46106</v>
      </c>
      <c r="B816" s="545" t="s">
        <v>434</v>
      </c>
      <c r="C816" s="546" t="s">
        <v>420</v>
      </c>
      <c r="D816" s="546" t="s">
        <v>26</v>
      </c>
      <c r="E816" s="563">
        <v>5000</v>
      </c>
      <c r="F816" s="545">
        <f t="shared" si="13"/>
        <v>8.8332980001413333</v>
      </c>
      <c r="G816" s="545">
        <v>566.04</v>
      </c>
      <c r="H816" s="546" t="s">
        <v>25</v>
      </c>
      <c r="I816" s="550" t="s">
        <v>421</v>
      </c>
      <c r="J816" s="545" t="s">
        <v>81</v>
      </c>
      <c r="K816" s="580" t="s">
        <v>1205</v>
      </c>
      <c r="L816" s="545" t="s">
        <v>83</v>
      </c>
    </row>
    <row r="817" spans="1:12" hidden="1">
      <c r="A817" s="544">
        <v>46106</v>
      </c>
      <c r="B817" s="545" t="s">
        <v>435</v>
      </c>
      <c r="C817" s="546" t="s">
        <v>420</v>
      </c>
      <c r="D817" s="546" t="s">
        <v>26</v>
      </c>
      <c r="E817" s="563">
        <v>5000</v>
      </c>
      <c r="F817" s="545">
        <f t="shared" si="13"/>
        <v>8.8332980001413333</v>
      </c>
      <c r="G817" s="545">
        <v>566.04</v>
      </c>
      <c r="H817" s="546" t="s">
        <v>25</v>
      </c>
      <c r="I817" s="550" t="s">
        <v>421</v>
      </c>
      <c r="J817" s="545" t="s">
        <v>81</v>
      </c>
      <c r="K817" s="580" t="s">
        <v>1205</v>
      </c>
      <c r="L817" s="545" t="s">
        <v>83</v>
      </c>
    </row>
    <row r="818" spans="1:12" hidden="1">
      <c r="A818" s="544">
        <v>46106</v>
      </c>
      <c r="B818" s="545" t="s">
        <v>436</v>
      </c>
      <c r="C818" s="546" t="s">
        <v>420</v>
      </c>
      <c r="D818" s="546" t="s">
        <v>26</v>
      </c>
      <c r="E818" s="563">
        <v>5000</v>
      </c>
      <c r="F818" s="545">
        <f t="shared" si="13"/>
        <v>8.8332980001413333</v>
      </c>
      <c r="G818" s="545">
        <v>566.04</v>
      </c>
      <c r="H818" s="546" t="s">
        <v>25</v>
      </c>
      <c r="I818" s="550" t="s">
        <v>421</v>
      </c>
      <c r="J818" s="545" t="s">
        <v>81</v>
      </c>
      <c r="K818" s="580" t="s">
        <v>1205</v>
      </c>
      <c r="L818" s="545" t="s">
        <v>83</v>
      </c>
    </row>
    <row r="819" spans="1:12" hidden="1">
      <c r="A819" s="544">
        <v>46106</v>
      </c>
      <c r="B819" s="545" t="s">
        <v>437</v>
      </c>
      <c r="C819" s="546" t="s">
        <v>420</v>
      </c>
      <c r="D819" s="546" t="s">
        <v>26</v>
      </c>
      <c r="E819" s="563">
        <v>5000</v>
      </c>
      <c r="F819" s="545">
        <f t="shared" si="13"/>
        <v>8.8332980001413333</v>
      </c>
      <c r="G819" s="545">
        <v>566.04</v>
      </c>
      <c r="H819" s="546" t="s">
        <v>25</v>
      </c>
      <c r="I819" s="550" t="s">
        <v>421</v>
      </c>
      <c r="J819" s="545" t="s">
        <v>81</v>
      </c>
      <c r="K819" s="580" t="s">
        <v>1205</v>
      </c>
      <c r="L819" s="545" t="s">
        <v>83</v>
      </c>
    </row>
    <row r="820" spans="1:12" hidden="1">
      <c r="A820" s="544">
        <v>46106</v>
      </c>
      <c r="B820" s="545" t="s">
        <v>438</v>
      </c>
      <c r="C820" s="546" t="s">
        <v>420</v>
      </c>
      <c r="D820" s="546" t="s">
        <v>26</v>
      </c>
      <c r="E820" s="563">
        <v>5000</v>
      </c>
      <c r="F820" s="545">
        <f t="shared" si="13"/>
        <v>8.8332980001413333</v>
      </c>
      <c r="G820" s="545">
        <v>566.04</v>
      </c>
      <c r="H820" s="546" t="s">
        <v>25</v>
      </c>
      <c r="I820" s="550" t="s">
        <v>421</v>
      </c>
      <c r="J820" s="545" t="s">
        <v>81</v>
      </c>
      <c r="K820" s="580" t="s">
        <v>1205</v>
      </c>
      <c r="L820" s="545" t="s">
        <v>83</v>
      </c>
    </row>
    <row r="821" spans="1:12" hidden="1">
      <c r="A821" s="544">
        <v>46106</v>
      </c>
      <c r="B821" s="545" t="s">
        <v>439</v>
      </c>
      <c r="C821" s="546" t="s">
        <v>420</v>
      </c>
      <c r="D821" s="546" t="s">
        <v>26</v>
      </c>
      <c r="E821" s="563">
        <v>5000</v>
      </c>
      <c r="F821" s="545">
        <f t="shared" si="13"/>
        <v>8.8332980001413333</v>
      </c>
      <c r="G821" s="545">
        <v>566.04</v>
      </c>
      <c r="H821" s="546" t="s">
        <v>25</v>
      </c>
      <c r="I821" s="550" t="s">
        <v>421</v>
      </c>
      <c r="J821" s="545" t="s">
        <v>81</v>
      </c>
      <c r="K821" s="580" t="s">
        <v>1205</v>
      </c>
      <c r="L821" s="545" t="s">
        <v>83</v>
      </c>
    </row>
    <row r="822" spans="1:12" hidden="1">
      <c r="A822" s="544">
        <v>46106</v>
      </c>
      <c r="B822" s="545" t="s">
        <v>440</v>
      </c>
      <c r="C822" s="546" t="s">
        <v>420</v>
      </c>
      <c r="D822" s="546" t="s">
        <v>26</v>
      </c>
      <c r="E822" s="563">
        <v>5000</v>
      </c>
      <c r="F822" s="545">
        <f t="shared" si="13"/>
        <v>8.8332980001413333</v>
      </c>
      <c r="G822" s="545">
        <v>566.04</v>
      </c>
      <c r="H822" s="546" t="s">
        <v>25</v>
      </c>
      <c r="I822" s="550" t="s">
        <v>421</v>
      </c>
      <c r="J822" s="545" t="s">
        <v>81</v>
      </c>
      <c r="K822" s="580" t="s">
        <v>1205</v>
      </c>
      <c r="L822" s="545" t="s">
        <v>83</v>
      </c>
    </row>
    <row r="823" spans="1:12" hidden="1">
      <c r="A823" s="544">
        <v>46106</v>
      </c>
      <c r="B823" s="545" t="s">
        <v>441</v>
      </c>
      <c r="C823" s="546" t="s">
        <v>420</v>
      </c>
      <c r="D823" s="546" t="s">
        <v>26</v>
      </c>
      <c r="E823" s="563">
        <v>5000</v>
      </c>
      <c r="F823" s="545">
        <f t="shared" si="13"/>
        <v>8.8332980001413333</v>
      </c>
      <c r="G823" s="545">
        <v>566.04</v>
      </c>
      <c r="H823" s="546" t="s">
        <v>25</v>
      </c>
      <c r="I823" s="550" t="s">
        <v>421</v>
      </c>
      <c r="J823" s="545" t="s">
        <v>81</v>
      </c>
      <c r="K823" s="580" t="s">
        <v>1205</v>
      </c>
      <c r="L823" s="545" t="s">
        <v>83</v>
      </c>
    </row>
    <row r="824" spans="1:12" hidden="1">
      <c r="A824" s="544">
        <v>46106</v>
      </c>
      <c r="B824" s="545" t="s">
        <v>442</v>
      </c>
      <c r="C824" s="546" t="s">
        <v>420</v>
      </c>
      <c r="D824" s="546" t="s">
        <v>26</v>
      </c>
      <c r="E824" s="563">
        <v>5000</v>
      </c>
      <c r="F824" s="545">
        <f t="shared" si="13"/>
        <v>8.8332980001413333</v>
      </c>
      <c r="G824" s="545">
        <v>566.04</v>
      </c>
      <c r="H824" s="546" t="s">
        <v>25</v>
      </c>
      <c r="I824" s="550" t="s">
        <v>421</v>
      </c>
      <c r="J824" s="545" t="s">
        <v>81</v>
      </c>
      <c r="K824" s="580" t="s">
        <v>1205</v>
      </c>
      <c r="L824" s="545" t="s">
        <v>83</v>
      </c>
    </row>
    <row r="825" spans="1:12" hidden="1">
      <c r="A825" s="544">
        <v>46106</v>
      </c>
      <c r="B825" s="545" t="s">
        <v>440</v>
      </c>
      <c r="C825" s="546" t="s">
        <v>420</v>
      </c>
      <c r="D825" s="546" t="s">
        <v>26</v>
      </c>
      <c r="E825" s="563">
        <v>5000</v>
      </c>
      <c r="F825" s="545">
        <f t="shared" si="13"/>
        <v>8.8332980001413333</v>
      </c>
      <c r="G825" s="545">
        <v>566.04</v>
      </c>
      <c r="H825" s="546" t="s">
        <v>25</v>
      </c>
      <c r="I825" s="550" t="s">
        <v>421</v>
      </c>
      <c r="J825" s="545" t="s">
        <v>81</v>
      </c>
      <c r="K825" s="580" t="s">
        <v>1205</v>
      </c>
      <c r="L825" s="545" t="s">
        <v>83</v>
      </c>
    </row>
    <row r="826" spans="1:12" hidden="1">
      <c r="A826" s="544">
        <v>46106</v>
      </c>
      <c r="B826" s="545" t="s">
        <v>443</v>
      </c>
      <c r="C826" s="546" t="s">
        <v>420</v>
      </c>
      <c r="D826" s="546" t="s">
        <v>26</v>
      </c>
      <c r="E826" s="563">
        <v>5000</v>
      </c>
      <c r="F826" s="545">
        <f t="shared" si="13"/>
        <v>8.8332980001413333</v>
      </c>
      <c r="G826" s="545">
        <v>566.04</v>
      </c>
      <c r="H826" s="546" t="s">
        <v>25</v>
      </c>
      <c r="I826" s="550" t="s">
        <v>421</v>
      </c>
      <c r="J826" s="545" t="s">
        <v>81</v>
      </c>
      <c r="K826" s="580" t="s">
        <v>1205</v>
      </c>
      <c r="L826" s="545" t="s">
        <v>83</v>
      </c>
    </row>
    <row r="827" spans="1:12" hidden="1">
      <c r="A827" s="544">
        <v>46106</v>
      </c>
      <c r="B827" s="545" t="s">
        <v>444</v>
      </c>
      <c r="C827" s="546" t="s">
        <v>86</v>
      </c>
      <c r="D827" s="546" t="s">
        <v>84</v>
      </c>
      <c r="E827" s="546">
        <v>3000</v>
      </c>
      <c r="F827" s="545">
        <f t="shared" si="13"/>
        <v>5.2999788000847996</v>
      </c>
      <c r="G827" s="545">
        <v>566.04</v>
      </c>
      <c r="H827" s="546" t="s">
        <v>20</v>
      </c>
      <c r="I827" s="550" t="s">
        <v>445</v>
      </c>
      <c r="J827" s="545" t="s">
        <v>81</v>
      </c>
      <c r="K827" s="500" t="s">
        <v>1205</v>
      </c>
      <c r="L827" s="545" t="s">
        <v>83</v>
      </c>
    </row>
    <row r="828" spans="1:12" hidden="1">
      <c r="A828" s="544">
        <v>46106</v>
      </c>
      <c r="B828" s="545" t="s">
        <v>446</v>
      </c>
      <c r="C828" s="546" t="s">
        <v>86</v>
      </c>
      <c r="D828" s="546" t="s">
        <v>84</v>
      </c>
      <c r="E828" s="546">
        <v>2500</v>
      </c>
      <c r="F828" s="545">
        <f t="shared" si="13"/>
        <v>4.4166490000706666</v>
      </c>
      <c r="G828" s="545">
        <v>566.04</v>
      </c>
      <c r="H828" s="546" t="s">
        <v>20</v>
      </c>
      <c r="I828" s="550" t="s">
        <v>445</v>
      </c>
      <c r="J828" s="545" t="s">
        <v>81</v>
      </c>
      <c r="K828" s="500" t="s">
        <v>1205</v>
      </c>
      <c r="L828" s="545" t="s">
        <v>83</v>
      </c>
    </row>
    <row r="829" spans="1:12" hidden="1">
      <c r="A829" s="544">
        <v>46106</v>
      </c>
      <c r="B829" s="545" t="s">
        <v>447</v>
      </c>
      <c r="C829" s="546" t="s">
        <v>86</v>
      </c>
      <c r="D829" s="546" t="s">
        <v>84</v>
      </c>
      <c r="E829" s="546">
        <v>1500</v>
      </c>
      <c r="F829" s="545">
        <f t="shared" si="13"/>
        <v>2.6499894000423998</v>
      </c>
      <c r="G829" s="545">
        <v>566.04</v>
      </c>
      <c r="H829" s="546" t="s">
        <v>20</v>
      </c>
      <c r="I829" s="550" t="s">
        <v>445</v>
      </c>
      <c r="J829" s="565" t="s">
        <v>81</v>
      </c>
      <c r="K829" s="500" t="s">
        <v>1205</v>
      </c>
      <c r="L829" s="545" t="s">
        <v>83</v>
      </c>
    </row>
    <row r="830" spans="1:12" hidden="1">
      <c r="A830" s="544">
        <v>46106</v>
      </c>
      <c r="B830" s="545" t="s">
        <v>448</v>
      </c>
      <c r="C830" s="546" t="s">
        <v>86</v>
      </c>
      <c r="D830" s="546" t="s">
        <v>84</v>
      </c>
      <c r="E830" s="546">
        <v>1000</v>
      </c>
      <c r="F830" s="545">
        <f t="shared" si="13"/>
        <v>1.7666596000282666</v>
      </c>
      <c r="G830" s="545">
        <v>566.04</v>
      </c>
      <c r="H830" s="546" t="s">
        <v>20</v>
      </c>
      <c r="I830" s="550" t="s">
        <v>445</v>
      </c>
      <c r="J830" s="565" t="s">
        <v>81</v>
      </c>
      <c r="K830" s="500" t="s">
        <v>1205</v>
      </c>
      <c r="L830" s="545" t="s">
        <v>83</v>
      </c>
    </row>
    <row r="831" spans="1:12" hidden="1">
      <c r="A831" s="544">
        <v>46106</v>
      </c>
      <c r="B831" s="545" t="s">
        <v>449</v>
      </c>
      <c r="C831" s="546" t="s">
        <v>86</v>
      </c>
      <c r="D831" s="546" t="s">
        <v>84</v>
      </c>
      <c r="E831" s="546">
        <v>500</v>
      </c>
      <c r="F831" s="545">
        <f t="shared" si="13"/>
        <v>0.8833298000141333</v>
      </c>
      <c r="G831" s="545">
        <v>566.04</v>
      </c>
      <c r="H831" s="546" t="s">
        <v>20</v>
      </c>
      <c r="I831" s="550" t="s">
        <v>445</v>
      </c>
      <c r="J831" s="565" t="s">
        <v>81</v>
      </c>
      <c r="K831" s="500" t="s">
        <v>1205</v>
      </c>
      <c r="L831" s="545" t="s">
        <v>83</v>
      </c>
    </row>
    <row r="832" spans="1:12" hidden="1">
      <c r="A832" s="544">
        <v>46106</v>
      </c>
      <c r="B832" s="545" t="s">
        <v>450</v>
      </c>
      <c r="C832" s="546" t="s">
        <v>86</v>
      </c>
      <c r="D832" s="546" t="s">
        <v>84</v>
      </c>
      <c r="E832" s="546">
        <v>500</v>
      </c>
      <c r="F832" s="545">
        <f t="shared" si="13"/>
        <v>0.8833298000141333</v>
      </c>
      <c r="G832" s="545">
        <v>566.04</v>
      </c>
      <c r="H832" s="546" t="s">
        <v>20</v>
      </c>
      <c r="I832" s="550" t="s">
        <v>445</v>
      </c>
      <c r="J832" s="565" t="s">
        <v>81</v>
      </c>
      <c r="K832" s="500" t="s">
        <v>1205</v>
      </c>
      <c r="L832" s="545" t="s">
        <v>83</v>
      </c>
    </row>
    <row r="833" spans="1:12" hidden="1">
      <c r="A833" s="544">
        <v>46106</v>
      </c>
      <c r="B833" s="545" t="s">
        <v>451</v>
      </c>
      <c r="C833" s="546" t="s">
        <v>89</v>
      </c>
      <c r="D833" s="546" t="s">
        <v>84</v>
      </c>
      <c r="E833" s="546">
        <v>13000</v>
      </c>
      <c r="F833" s="545">
        <f t="shared" si="13"/>
        <v>22.966574800367468</v>
      </c>
      <c r="G833" s="545">
        <v>566.04</v>
      </c>
      <c r="H833" s="546" t="s">
        <v>20</v>
      </c>
      <c r="I833" s="550" t="s">
        <v>445</v>
      </c>
      <c r="J833" s="545" t="s">
        <v>81</v>
      </c>
      <c r="K833" s="500" t="s">
        <v>1205</v>
      </c>
      <c r="L833" s="545" t="s">
        <v>83</v>
      </c>
    </row>
    <row r="834" spans="1:12" hidden="1">
      <c r="A834" s="544">
        <v>46106</v>
      </c>
      <c r="B834" s="545" t="s">
        <v>452</v>
      </c>
      <c r="C834" s="546" t="s">
        <v>89</v>
      </c>
      <c r="D834" s="546" t="s">
        <v>84</v>
      </c>
      <c r="E834" s="546">
        <v>5000</v>
      </c>
      <c r="F834" s="545">
        <f t="shared" ref="F834:F897" si="14">+E834/G834</f>
        <v>8.8332980001413333</v>
      </c>
      <c r="G834" s="545">
        <v>566.04</v>
      </c>
      <c r="H834" s="546" t="s">
        <v>20</v>
      </c>
      <c r="I834" s="550" t="s">
        <v>445</v>
      </c>
      <c r="J834" s="545" t="s">
        <v>81</v>
      </c>
      <c r="K834" s="500" t="s">
        <v>1205</v>
      </c>
      <c r="L834" s="545" t="s">
        <v>83</v>
      </c>
    </row>
    <row r="835" spans="1:12" hidden="1">
      <c r="A835" s="559">
        <v>46106</v>
      </c>
      <c r="B835" s="560" t="s">
        <v>453</v>
      </c>
      <c r="C835" s="553" t="s">
        <v>86</v>
      </c>
      <c r="D835" s="546" t="s">
        <v>84</v>
      </c>
      <c r="E835" s="561">
        <v>2500</v>
      </c>
      <c r="F835" s="545">
        <f t="shared" si="14"/>
        <v>4.4166490000706666</v>
      </c>
      <c r="G835" s="545">
        <v>566.04</v>
      </c>
      <c r="H835" s="553" t="s">
        <v>18</v>
      </c>
      <c r="I835" s="554" t="s">
        <v>454</v>
      </c>
      <c r="J835" s="545" t="s">
        <v>81</v>
      </c>
      <c r="K835" s="500" t="s">
        <v>1205</v>
      </c>
      <c r="L835" s="545" t="s">
        <v>83</v>
      </c>
    </row>
    <row r="836" spans="1:12" hidden="1">
      <c r="A836" s="559">
        <v>46106</v>
      </c>
      <c r="B836" s="560" t="s">
        <v>455</v>
      </c>
      <c r="C836" s="553" t="s">
        <v>89</v>
      </c>
      <c r="D836" s="546" t="s">
        <v>84</v>
      </c>
      <c r="E836" s="561">
        <v>5000</v>
      </c>
      <c r="F836" s="545">
        <f t="shared" si="14"/>
        <v>8.8332980001413333</v>
      </c>
      <c r="G836" s="545">
        <v>566.04</v>
      </c>
      <c r="H836" s="553" t="s">
        <v>18</v>
      </c>
      <c r="I836" s="554" t="s">
        <v>454</v>
      </c>
      <c r="J836" s="545" t="s">
        <v>81</v>
      </c>
      <c r="K836" s="500" t="s">
        <v>1205</v>
      </c>
      <c r="L836" s="545" t="s">
        <v>83</v>
      </c>
    </row>
    <row r="837" spans="1:12" hidden="1">
      <c r="A837" s="559">
        <v>46106</v>
      </c>
      <c r="B837" s="560" t="s">
        <v>456</v>
      </c>
      <c r="C837" s="553" t="s">
        <v>89</v>
      </c>
      <c r="D837" s="546" t="s">
        <v>84</v>
      </c>
      <c r="E837" s="561">
        <v>13000</v>
      </c>
      <c r="F837" s="545">
        <f t="shared" si="14"/>
        <v>22.966574800367468</v>
      </c>
      <c r="G837" s="545">
        <v>566.04</v>
      </c>
      <c r="H837" s="553" t="s">
        <v>18</v>
      </c>
      <c r="I837" s="554" t="s">
        <v>454</v>
      </c>
      <c r="J837" s="565" t="s">
        <v>81</v>
      </c>
      <c r="K837" s="500" t="s">
        <v>1205</v>
      </c>
      <c r="L837" s="545" t="s">
        <v>83</v>
      </c>
    </row>
    <row r="838" spans="1:12" hidden="1">
      <c r="A838" s="559">
        <v>46106</v>
      </c>
      <c r="B838" s="578" t="s">
        <v>457</v>
      </c>
      <c r="C838" s="553" t="s">
        <v>128</v>
      </c>
      <c r="D838" s="546" t="s">
        <v>84</v>
      </c>
      <c r="E838" s="561">
        <v>12000</v>
      </c>
      <c r="F838" s="545">
        <f t="shared" si="14"/>
        <v>21.199915200339198</v>
      </c>
      <c r="G838" s="545">
        <v>566.04</v>
      </c>
      <c r="H838" s="553" t="s">
        <v>18</v>
      </c>
      <c r="I838" s="554" t="s">
        <v>454</v>
      </c>
      <c r="J838" s="565" t="s">
        <v>81</v>
      </c>
      <c r="K838" s="500" t="s">
        <v>1205</v>
      </c>
      <c r="L838" s="545" t="s">
        <v>83</v>
      </c>
    </row>
    <row r="839" spans="1:12" hidden="1">
      <c r="A839" s="559">
        <v>46106</v>
      </c>
      <c r="B839" s="560" t="s">
        <v>458</v>
      </c>
      <c r="C839" s="553" t="s">
        <v>86</v>
      </c>
      <c r="D839" s="546" t="s">
        <v>84</v>
      </c>
      <c r="E839" s="553">
        <v>1000</v>
      </c>
      <c r="F839" s="545">
        <f t="shared" si="14"/>
        <v>1.7666596000282666</v>
      </c>
      <c r="G839" s="545">
        <v>566.04</v>
      </c>
      <c r="H839" s="553" t="s">
        <v>18</v>
      </c>
      <c r="I839" s="554" t="s">
        <v>454</v>
      </c>
      <c r="J839" s="565" t="s">
        <v>81</v>
      </c>
      <c r="K839" s="500" t="s">
        <v>1205</v>
      </c>
      <c r="L839" s="545" t="s">
        <v>83</v>
      </c>
    </row>
    <row r="840" spans="1:12" hidden="1">
      <c r="A840" s="559">
        <v>46106</v>
      </c>
      <c r="B840" s="560" t="s">
        <v>459</v>
      </c>
      <c r="C840" s="553" t="s">
        <v>86</v>
      </c>
      <c r="D840" s="546" t="s">
        <v>84</v>
      </c>
      <c r="E840" s="561">
        <v>500</v>
      </c>
      <c r="F840" s="545">
        <f t="shared" si="14"/>
        <v>0.8833298000141333</v>
      </c>
      <c r="G840" s="545">
        <v>566.04</v>
      </c>
      <c r="H840" s="553" t="s">
        <v>18</v>
      </c>
      <c r="I840" s="554" t="s">
        <v>454</v>
      </c>
      <c r="J840" s="545" t="s">
        <v>81</v>
      </c>
      <c r="K840" s="500" t="s">
        <v>1205</v>
      </c>
      <c r="L840" s="545" t="s">
        <v>83</v>
      </c>
    </row>
    <row r="841" spans="1:12" hidden="1">
      <c r="A841" s="559">
        <v>46106</v>
      </c>
      <c r="B841" s="560" t="s">
        <v>460</v>
      </c>
      <c r="C841" s="553" t="s">
        <v>86</v>
      </c>
      <c r="D841" s="546" t="s">
        <v>84</v>
      </c>
      <c r="E841" s="561">
        <v>500</v>
      </c>
      <c r="F841" s="545">
        <f t="shared" si="14"/>
        <v>0.8833298000141333</v>
      </c>
      <c r="G841" s="545">
        <v>566.04</v>
      </c>
      <c r="H841" s="553" t="s">
        <v>18</v>
      </c>
      <c r="I841" s="554" t="s">
        <v>454</v>
      </c>
      <c r="J841" s="545" t="s">
        <v>81</v>
      </c>
      <c r="K841" s="500" t="s">
        <v>1205</v>
      </c>
      <c r="L841" s="545" t="s">
        <v>83</v>
      </c>
    </row>
    <row r="842" spans="1:12" hidden="1">
      <c r="A842" s="544">
        <v>46107</v>
      </c>
      <c r="B842" s="545" t="s">
        <v>461</v>
      </c>
      <c r="C842" s="562" t="s">
        <v>86</v>
      </c>
      <c r="D842" s="547" t="s">
        <v>10</v>
      </c>
      <c r="E842" s="546">
        <v>2500</v>
      </c>
      <c r="F842" s="545">
        <f t="shared" si="14"/>
        <v>4.4166490000706666</v>
      </c>
      <c r="G842" s="545">
        <v>566.04</v>
      </c>
      <c r="H842" s="546" t="s">
        <v>9</v>
      </c>
      <c r="I842" s="577" t="s">
        <v>406</v>
      </c>
      <c r="J842" s="545" t="s">
        <v>81</v>
      </c>
      <c r="K842" s="580" t="s">
        <v>1205</v>
      </c>
      <c r="L842" s="545" t="s">
        <v>83</v>
      </c>
    </row>
    <row r="843" spans="1:12" hidden="1">
      <c r="A843" s="544">
        <v>46107</v>
      </c>
      <c r="B843" s="545" t="s">
        <v>462</v>
      </c>
      <c r="C843" s="546" t="s">
        <v>463</v>
      </c>
      <c r="D843" s="547" t="s">
        <v>10</v>
      </c>
      <c r="E843" s="546">
        <v>6000</v>
      </c>
      <c r="F843" s="545">
        <f t="shared" si="14"/>
        <v>10.599957600169599</v>
      </c>
      <c r="G843" s="545">
        <v>566.04</v>
      </c>
      <c r="H843" s="546" t="s">
        <v>9</v>
      </c>
      <c r="I843" s="577" t="s">
        <v>464</v>
      </c>
      <c r="J843" s="545" t="s">
        <v>81</v>
      </c>
      <c r="K843" s="580" t="s">
        <v>1205</v>
      </c>
      <c r="L843" s="545" t="s">
        <v>83</v>
      </c>
    </row>
    <row r="844" spans="1:12" hidden="1">
      <c r="A844" s="556">
        <v>46107</v>
      </c>
      <c r="B844" s="557" t="s">
        <v>465</v>
      </c>
      <c r="C844" s="551" t="s">
        <v>86</v>
      </c>
      <c r="D844" s="546" t="s">
        <v>84</v>
      </c>
      <c r="E844" s="558">
        <v>1000</v>
      </c>
      <c r="F844" s="545">
        <f t="shared" si="14"/>
        <v>1.7666596000282666</v>
      </c>
      <c r="G844" s="545">
        <v>566.04</v>
      </c>
      <c r="H844" s="551" t="s">
        <v>11</v>
      </c>
      <c r="I844" s="552" t="s">
        <v>408</v>
      </c>
      <c r="J844" s="545" t="s">
        <v>81</v>
      </c>
      <c r="K844" s="500" t="s">
        <v>1205</v>
      </c>
      <c r="L844" s="545" t="s">
        <v>83</v>
      </c>
    </row>
    <row r="845" spans="1:12" hidden="1">
      <c r="A845" s="556">
        <v>46107</v>
      </c>
      <c r="B845" s="557" t="s">
        <v>466</v>
      </c>
      <c r="C845" s="551" t="s">
        <v>86</v>
      </c>
      <c r="D845" s="546" t="s">
        <v>84</v>
      </c>
      <c r="E845" s="558">
        <v>8000</v>
      </c>
      <c r="F845" s="545">
        <f t="shared" si="14"/>
        <v>14.133276800226133</v>
      </c>
      <c r="G845" s="545">
        <v>566.04</v>
      </c>
      <c r="H845" s="551" t="s">
        <v>11</v>
      </c>
      <c r="I845" s="552" t="s">
        <v>408</v>
      </c>
      <c r="J845" s="545" t="s">
        <v>81</v>
      </c>
      <c r="K845" s="500" t="s">
        <v>1205</v>
      </c>
      <c r="L845" s="545" t="s">
        <v>83</v>
      </c>
    </row>
    <row r="846" spans="1:12" hidden="1">
      <c r="A846" s="556">
        <v>46107</v>
      </c>
      <c r="B846" s="557" t="s">
        <v>467</v>
      </c>
      <c r="C846" s="551" t="s">
        <v>86</v>
      </c>
      <c r="D846" s="546" t="s">
        <v>84</v>
      </c>
      <c r="E846" s="558">
        <v>500</v>
      </c>
      <c r="F846" s="545">
        <f t="shared" si="14"/>
        <v>0.8833298000141333</v>
      </c>
      <c r="G846" s="545">
        <v>566.04</v>
      </c>
      <c r="H846" s="551" t="s">
        <v>11</v>
      </c>
      <c r="I846" s="552" t="s">
        <v>408</v>
      </c>
      <c r="J846" s="545" t="s">
        <v>81</v>
      </c>
      <c r="K846" s="500" t="s">
        <v>1205</v>
      </c>
      <c r="L846" s="545" t="s">
        <v>83</v>
      </c>
    </row>
    <row r="847" spans="1:12" hidden="1">
      <c r="A847" s="556">
        <v>46107</v>
      </c>
      <c r="B847" s="557" t="s">
        <v>468</v>
      </c>
      <c r="C847" s="553" t="s">
        <v>164</v>
      </c>
      <c r="D847" s="546" t="s">
        <v>84</v>
      </c>
      <c r="E847" s="558">
        <v>5000</v>
      </c>
      <c r="F847" s="545">
        <f t="shared" si="14"/>
        <v>8.8332980001413333</v>
      </c>
      <c r="G847" s="545">
        <v>566.04</v>
      </c>
      <c r="H847" s="551" t="s">
        <v>11</v>
      </c>
      <c r="I847" s="552" t="s">
        <v>408</v>
      </c>
      <c r="J847" s="545" t="s">
        <v>81</v>
      </c>
      <c r="K847" s="500" t="s">
        <v>1205</v>
      </c>
      <c r="L847" s="545" t="s">
        <v>83</v>
      </c>
    </row>
    <row r="848" spans="1:12" hidden="1">
      <c r="A848" s="556">
        <v>46107</v>
      </c>
      <c r="B848" s="557" t="s">
        <v>469</v>
      </c>
      <c r="C848" s="553" t="s">
        <v>164</v>
      </c>
      <c r="D848" s="546" t="s">
        <v>84</v>
      </c>
      <c r="E848" s="558">
        <v>1000</v>
      </c>
      <c r="F848" s="545">
        <f t="shared" si="14"/>
        <v>1.7666596000282666</v>
      </c>
      <c r="G848" s="545">
        <v>566.04</v>
      </c>
      <c r="H848" s="551" t="s">
        <v>11</v>
      </c>
      <c r="I848" s="552" t="s">
        <v>408</v>
      </c>
      <c r="J848" s="545" t="s">
        <v>81</v>
      </c>
      <c r="K848" s="500" t="s">
        <v>1205</v>
      </c>
      <c r="L848" s="545" t="s">
        <v>83</v>
      </c>
    </row>
    <row r="849" spans="1:12" hidden="1">
      <c r="A849" s="556">
        <v>46107</v>
      </c>
      <c r="B849" s="557" t="s">
        <v>470</v>
      </c>
      <c r="C849" s="551" t="s">
        <v>86</v>
      </c>
      <c r="D849" s="546" t="s">
        <v>84</v>
      </c>
      <c r="E849" s="558">
        <v>500</v>
      </c>
      <c r="F849" s="545">
        <f t="shared" si="14"/>
        <v>0.8833298000141333</v>
      </c>
      <c r="G849" s="545">
        <v>566.04</v>
      </c>
      <c r="H849" s="551" t="s">
        <v>11</v>
      </c>
      <c r="I849" s="552" t="s">
        <v>408</v>
      </c>
      <c r="J849" s="545" t="s">
        <v>81</v>
      </c>
      <c r="K849" s="500" t="s">
        <v>1205</v>
      </c>
      <c r="L849" s="545" t="s">
        <v>83</v>
      </c>
    </row>
    <row r="850" spans="1:12" hidden="1">
      <c r="A850" s="556">
        <v>46107</v>
      </c>
      <c r="B850" s="557" t="s">
        <v>471</v>
      </c>
      <c r="C850" s="551" t="s">
        <v>86</v>
      </c>
      <c r="D850" s="546" t="s">
        <v>84</v>
      </c>
      <c r="E850" s="558">
        <v>8000</v>
      </c>
      <c r="F850" s="545">
        <f t="shared" si="14"/>
        <v>14.133276800226133</v>
      </c>
      <c r="G850" s="545">
        <v>566.04</v>
      </c>
      <c r="H850" s="551" t="s">
        <v>11</v>
      </c>
      <c r="I850" s="552" t="s">
        <v>408</v>
      </c>
      <c r="J850" s="545" t="s">
        <v>81</v>
      </c>
      <c r="K850" s="500" t="s">
        <v>1205</v>
      </c>
      <c r="L850" s="545" t="s">
        <v>83</v>
      </c>
    </row>
    <row r="851" spans="1:12" hidden="1">
      <c r="A851" s="556">
        <v>46107</v>
      </c>
      <c r="B851" s="557" t="s">
        <v>472</v>
      </c>
      <c r="C851" s="551" t="s">
        <v>86</v>
      </c>
      <c r="D851" s="546" t="s">
        <v>84</v>
      </c>
      <c r="E851" s="558">
        <v>1000</v>
      </c>
      <c r="F851" s="545">
        <f t="shared" si="14"/>
        <v>1.7666596000282666</v>
      </c>
      <c r="G851" s="545">
        <v>566.04</v>
      </c>
      <c r="H851" s="551" t="s">
        <v>11</v>
      </c>
      <c r="I851" s="552" t="s">
        <v>408</v>
      </c>
      <c r="J851" s="545" t="s">
        <v>81</v>
      </c>
      <c r="K851" s="500" t="s">
        <v>1205</v>
      </c>
      <c r="L851" s="545" t="s">
        <v>83</v>
      </c>
    </row>
    <row r="852" spans="1:12" hidden="1">
      <c r="A852" s="556">
        <v>46107</v>
      </c>
      <c r="B852" s="557" t="s">
        <v>411</v>
      </c>
      <c r="C852" s="551" t="s">
        <v>89</v>
      </c>
      <c r="D852" s="546" t="s">
        <v>84</v>
      </c>
      <c r="E852" s="558">
        <v>13000</v>
      </c>
      <c r="F852" s="545">
        <f t="shared" si="14"/>
        <v>22.966574800367468</v>
      </c>
      <c r="G852" s="545">
        <v>566.04</v>
      </c>
      <c r="H852" s="551" t="s">
        <v>11</v>
      </c>
      <c r="I852" s="552" t="s">
        <v>408</v>
      </c>
      <c r="J852" s="545" t="s">
        <v>81</v>
      </c>
      <c r="K852" s="500" t="s">
        <v>1205</v>
      </c>
      <c r="L852" s="545" t="s">
        <v>83</v>
      </c>
    </row>
    <row r="853" spans="1:12" hidden="1">
      <c r="A853" s="556">
        <v>46107</v>
      </c>
      <c r="B853" s="557" t="s">
        <v>412</v>
      </c>
      <c r="C853" s="551" t="s">
        <v>89</v>
      </c>
      <c r="D853" s="546" t="s">
        <v>84</v>
      </c>
      <c r="E853" s="558">
        <v>5000</v>
      </c>
      <c r="F853" s="545">
        <f t="shared" si="14"/>
        <v>8.8332980001413333</v>
      </c>
      <c r="G853" s="545">
        <v>566.04</v>
      </c>
      <c r="H853" s="551" t="s">
        <v>11</v>
      </c>
      <c r="I853" s="552" t="s">
        <v>408</v>
      </c>
      <c r="J853" s="545" t="s">
        <v>81</v>
      </c>
      <c r="K853" s="500" t="s">
        <v>1205</v>
      </c>
      <c r="L853" s="545" t="s">
        <v>83</v>
      </c>
    </row>
    <row r="854" spans="1:12" hidden="1">
      <c r="A854" s="556">
        <v>46107</v>
      </c>
      <c r="B854" s="557" t="s">
        <v>414</v>
      </c>
      <c r="C854" s="551" t="s">
        <v>86</v>
      </c>
      <c r="D854" s="546" t="s">
        <v>84</v>
      </c>
      <c r="E854" s="558">
        <v>500</v>
      </c>
      <c r="F854" s="545">
        <f t="shared" si="14"/>
        <v>0.8833298000141333</v>
      </c>
      <c r="G854" s="545">
        <v>566.04</v>
      </c>
      <c r="H854" s="551" t="s">
        <v>11</v>
      </c>
      <c r="I854" s="552" t="s">
        <v>408</v>
      </c>
      <c r="J854" s="545" t="s">
        <v>81</v>
      </c>
      <c r="K854" s="500" t="s">
        <v>1205</v>
      </c>
      <c r="L854" s="545" t="s">
        <v>83</v>
      </c>
    </row>
    <row r="855" spans="1:12" hidden="1">
      <c r="A855" s="556">
        <v>46107</v>
      </c>
      <c r="B855" s="557" t="s">
        <v>415</v>
      </c>
      <c r="C855" s="551" t="s">
        <v>86</v>
      </c>
      <c r="D855" s="546" t="s">
        <v>84</v>
      </c>
      <c r="E855" s="558">
        <v>500</v>
      </c>
      <c r="F855" s="545">
        <f t="shared" si="14"/>
        <v>0.8833298000141333</v>
      </c>
      <c r="G855" s="545">
        <v>566.04</v>
      </c>
      <c r="H855" s="551" t="s">
        <v>11</v>
      </c>
      <c r="I855" s="552" t="s">
        <v>408</v>
      </c>
      <c r="J855" s="545" t="s">
        <v>81</v>
      </c>
      <c r="K855" s="500" t="s">
        <v>1205</v>
      </c>
      <c r="L855" s="545" t="s">
        <v>83</v>
      </c>
    </row>
    <row r="856" spans="1:12" hidden="1">
      <c r="A856" s="544">
        <v>46107</v>
      </c>
      <c r="B856" s="545" t="s">
        <v>473</v>
      </c>
      <c r="C856" s="546" t="s">
        <v>86</v>
      </c>
      <c r="D856" s="546" t="s">
        <v>84</v>
      </c>
      <c r="E856" s="546">
        <v>500</v>
      </c>
      <c r="F856" s="545">
        <f t="shared" si="14"/>
        <v>0.8833298000141333</v>
      </c>
      <c r="G856" s="545">
        <v>566.04</v>
      </c>
      <c r="H856" s="546" t="s">
        <v>20</v>
      </c>
      <c r="I856" s="550" t="s">
        <v>445</v>
      </c>
      <c r="J856" s="545" t="s">
        <v>81</v>
      </c>
      <c r="K856" s="500" t="s">
        <v>1205</v>
      </c>
      <c r="L856" s="545" t="s">
        <v>83</v>
      </c>
    </row>
    <row r="857" spans="1:12" hidden="1">
      <c r="A857" s="544">
        <v>46107</v>
      </c>
      <c r="B857" s="545" t="s">
        <v>474</v>
      </c>
      <c r="C857" s="546" t="s">
        <v>86</v>
      </c>
      <c r="D857" s="546" t="s">
        <v>84</v>
      </c>
      <c r="E857" s="546">
        <v>1000</v>
      </c>
      <c r="F857" s="545">
        <f t="shared" si="14"/>
        <v>1.7666596000282666</v>
      </c>
      <c r="G857" s="545">
        <v>566.04</v>
      </c>
      <c r="H857" s="546" t="s">
        <v>20</v>
      </c>
      <c r="I857" s="550" t="s">
        <v>445</v>
      </c>
      <c r="J857" s="545" t="s">
        <v>81</v>
      </c>
      <c r="K857" s="500" t="s">
        <v>1205</v>
      </c>
      <c r="L857" s="545" t="s">
        <v>83</v>
      </c>
    </row>
    <row r="858" spans="1:12" hidden="1">
      <c r="A858" s="544">
        <v>46107</v>
      </c>
      <c r="B858" s="545" t="s">
        <v>475</v>
      </c>
      <c r="C858" s="546" t="s">
        <v>86</v>
      </c>
      <c r="D858" s="546" t="s">
        <v>84</v>
      </c>
      <c r="E858" s="546">
        <v>1000</v>
      </c>
      <c r="F858" s="545">
        <f t="shared" si="14"/>
        <v>1.7666596000282666</v>
      </c>
      <c r="G858" s="545">
        <v>566.04</v>
      </c>
      <c r="H858" s="546" t="s">
        <v>20</v>
      </c>
      <c r="I858" s="550" t="s">
        <v>445</v>
      </c>
      <c r="J858" s="545" t="s">
        <v>81</v>
      </c>
      <c r="K858" s="500" t="s">
        <v>1205</v>
      </c>
      <c r="L858" s="545" t="s">
        <v>83</v>
      </c>
    </row>
    <row r="859" spans="1:12" hidden="1">
      <c r="A859" s="544">
        <v>46107</v>
      </c>
      <c r="B859" s="545" t="s">
        <v>476</v>
      </c>
      <c r="C859" s="546" t="s">
        <v>86</v>
      </c>
      <c r="D859" s="546" t="s">
        <v>84</v>
      </c>
      <c r="E859" s="546">
        <v>500</v>
      </c>
      <c r="F859" s="545">
        <f t="shared" si="14"/>
        <v>0.8833298000141333</v>
      </c>
      <c r="G859" s="545">
        <v>566.04</v>
      </c>
      <c r="H859" s="546" t="s">
        <v>20</v>
      </c>
      <c r="I859" s="550" t="s">
        <v>445</v>
      </c>
      <c r="J859" s="545" t="s">
        <v>81</v>
      </c>
      <c r="K859" s="500" t="s">
        <v>1205</v>
      </c>
      <c r="L859" s="545" t="s">
        <v>83</v>
      </c>
    </row>
    <row r="860" spans="1:12" hidden="1">
      <c r="A860" s="544">
        <v>46107</v>
      </c>
      <c r="B860" s="545" t="s">
        <v>477</v>
      </c>
      <c r="C860" s="546" t="s">
        <v>86</v>
      </c>
      <c r="D860" s="546" t="s">
        <v>84</v>
      </c>
      <c r="E860" s="546">
        <v>500</v>
      </c>
      <c r="F860" s="545">
        <f t="shared" si="14"/>
        <v>0.8833298000141333</v>
      </c>
      <c r="G860" s="545">
        <v>566.04</v>
      </c>
      <c r="H860" s="546" t="s">
        <v>20</v>
      </c>
      <c r="I860" s="550" t="s">
        <v>445</v>
      </c>
      <c r="J860" s="545" t="s">
        <v>81</v>
      </c>
      <c r="K860" s="500" t="s">
        <v>1205</v>
      </c>
      <c r="L860" s="545" t="s">
        <v>83</v>
      </c>
    </row>
    <row r="861" spans="1:12" hidden="1">
      <c r="A861" s="544">
        <v>46107</v>
      </c>
      <c r="B861" s="545" t="s">
        <v>478</v>
      </c>
      <c r="C861" s="546" t="s">
        <v>86</v>
      </c>
      <c r="D861" s="546" t="s">
        <v>84</v>
      </c>
      <c r="E861" s="546">
        <v>500</v>
      </c>
      <c r="F861" s="545">
        <f t="shared" si="14"/>
        <v>0.8833298000141333</v>
      </c>
      <c r="G861" s="545">
        <v>566.04</v>
      </c>
      <c r="H861" s="546" t="s">
        <v>20</v>
      </c>
      <c r="I861" s="550" t="s">
        <v>445</v>
      </c>
      <c r="J861" s="545" t="s">
        <v>81</v>
      </c>
      <c r="K861" s="500" t="s">
        <v>1205</v>
      </c>
      <c r="L861" s="545" t="s">
        <v>83</v>
      </c>
    </row>
    <row r="862" spans="1:12" hidden="1">
      <c r="A862" s="544">
        <v>46107</v>
      </c>
      <c r="B862" s="545" t="s">
        <v>449</v>
      </c>
      <c r="C862" s="546" t="s">
        <v>86</v>
      </c>
      <c r="D862" s="546" t="s">
        <v>84</v>
      </c>
      <c r="E862" s="546">
        <v>500</v>
      </c>
      <c r="F862" s="545">
        <f t="shared" si="14"/>
        <v>0.8833298000141333</v>
      </c>
      <c r="G862" s="545">
        <v>566.04</v>
      </c>
      <c r="H862" s="546" t="s">
        <v>20</v>
      </c>
      <c r="I862" s="550" t="s">
        <v>445</v>
      </c>
      <c r="J862" s="545" t="s">
        <v>81</v>
      </c>
      <c r="K862" s="500" t="s">
        <v>1205</v>
      </c>
      <c r="L862" s="545" t="s">
        <v>83</v>
      </c>
    </row>
    <row r="863" spans="1:12" hidden="1">
      <c r="A863" s="544">
        <v>46107</v>
      </c>
      <c r="B863" s="545" t="s">
        <v>450</v>
      </c>
      <c r="C863" s="546" t="s">
        <v>86</v>
      </c>
      <c r="D863" s="546" t="s">
        <v>84</v>
      </c>
      <c r="E863" s="546">
        <v>500</v>
      </c>
      <c r="F863" s="545">
        <f t="shared" si="14"/>
        <v>0.8833298000141333</v>
      </c>
      <c r="G863" s="545">
        <v>566.04</v>
      </c>
      <c r="H863" s="546" t="s">
        <v>20</v>
      </c>
      <c r="I863" s="550" t="s">
        <v>445</v>
      </c>
      <c r="J863" s="545" t="s">
        <v>81</v>
      </c>
      <c r="K863" s="500" t="s">
        <v>1205</v>
      </c>
      <c r="L863" s="545" t="s">
        <v>83</v>
      </c>
    </row>
    <row r="864" spans="1:12" hidden="1">
      <c r="A864" s="544">
        <v>46107</v>
      </c>
      <c r="B864" s="545" t="s">
        <v>451</v>
      </c>
      <c r="C864" s="546" t="s">
        <v>89</v>
      </c>
      <c r="D864" s="546" t="s">
        <v>84</v>
      </c>
      <c r="E864" s="546">
        <v>13000</v>
      </c>
      <c r="F864" s="545">
        <f t="shared" si="14"/>
        <v>22.966574800367468</v>
      </c>
      <c r="G864" s="545">
        <v>566.04</v>
      </c>
      <c r="H864" s="546" t="s">
        <v>20</v>
      </c>
      <c r="I864" s="550" t="s">
        <v>445</v>
      </c>
      <c r="J864" s="545" t="s">
        <v>81</v>
      </c>
      <c r="K864" s="500" t="s">
        <v>1205</v>
      </c>
      <c r="L864" s="545" t="s">
        <v>83</v>
      </c>
    </row>
    <row r="865" spans="1:12" hidden="1">
      <c r="A865" s="544">
        <v>46107</v>
      </c>
      <c r="B865" s="545" t="s">
        <v>479</v>
      </c>
      <c r="C865" s="546" t="s">
        <v>89</v>
      </c>
      <c r="D865" s="546" t="s">
        <v>84</v>
      </c>
      <c r="E865" s="546">
        <v>5000</v>
      </c>
      <c r="F865" s="545">
        <f t="shared" si="14"/>
        <v>8.8332980001413333</v>
      </c>
      <c r="G865" s="545">
        <v>566.04</v>
      </c>
      <c r="H865" s="546" t="s">
        <v>20</v>
      </c>
      <c r="I865" s="550" t="s">
        <v>445</v>
      </c>
      <c r="J865" s="545" t="s">
        <v>81</v>
      </c>
      <c r="K865" s="500" t="s">
        <v>1205</v>
      </c>
      <c r="L865" s="545" t="s">
        <v>83</v>
      </c>
    </row>
    <row r="866" spans="1:12" hidden="1">
      <c r="A866" s="544">
        <v>46107</v>
      </c>
      <c r="B866" s="545" t="s">
        <v>480</v>
      </c>
      <c r="C866" s="553" t="s">
        <v>164</v>
      </c>
      <c r="D866" s="546" t="s">
        <v>84</v>
      </c>
      <c r="E866" s="546">
        <v>3000</v>
      </c>
      <c r="F866" s="545">
        <f t="shared" si="14"/>
        <v>5.2999788000847996</v>
      </c>
      <c r="G866" s="545">
        <v>566.04</v>
      </c>
      <c r="H866" s="546" t="s">
        <v>20</v>
      </c>
      <c r="I866" s="550" t="s">
        <v>445</v>
      </c>
      <c r="J866" s="545" t="s">
        <v>81</v>
      </c>
      <c r="K866" s="500" t="s">
        <v>1205</v>
      </c>
      <c r="L866" s="545" t="s">
        <v>83</v>
      </c>
    </row>
    <row r="867" spans="1:12" hidden="1">
      <c r="A867" s="544">
        <v>46107</v>
      </c>
      <c r="B867" s="545" t="s">
        <v>480</v>
      </c>
      <c r="C867" s="553" t="s">
        <v>164</v>
      </c>
      <c r="D867" s="546" t="s">
        <v>84</v>
      </c>
      <c r="E867" s="546">
        <v>3000</v>
      </c>
      <c r="F867" s="545">
        <f t="shared" si="14"/>
        <v>5.2999788000847996</v>
      </c>
      <c r="G867" s="545">
        <v>566.04</v>
      </c>
      <c r="H867" s="546" t="s">
        <v>20</v>
      </c>
      <c r="I867" s="550" t="s">
        <v>445</v>
      </c>
      <c r="J867" s="545" t="s">
        <v>81</v>
      </c>
      <c r="K867" s="500" t="s">
        <v>1205</v>
      </c>
      <c r="L867" s="545" t="s">
        <v>83</v>
      </c>
    </row>
    <row r="868" spans="1:12" hidden="1">
      <c r="A868" s="559">
        <v>46107</v>
      </c>
      <c r="B868" s="560" t="s">
        <v>481</v>
      </c>
      <c r="C868" s="553" t="s">
        <v>86</v>
      </c>
      <c r="D868" s="546" t="s">
        <v>84</v>
      </c>
      <c r="E868" s="561">
        <v>500</v>
      </c>
      <c r="F868" s="545">
        <f t="shared" si="14"/>
        <v>0.8833298000141333</v>
      </c>
      <c r="G868" s="545">
        <v>566.04</v>
      </c>
      <c r="H868" s="553" t="s">
        <v>18</v>
      </c>
      <c r="I868" s="554" t="s">
        <v>454</v>
      </c>
      <c r="J868" s="545" t="s">
        <v>81</v>
      </c>
      <c r="K868" s="500" t="s">
        <v>1205</v>
      </c>
      <c r="L868" s="545" t="s">
        <v>83</v>
      </c>
    </row>
    <row r="869" spans="1:12" hidden="1">
      <c r="A869" s="559">
        <v>46107</v>
      </c>
      <c r="B869" s="560" t="s">
        <v>455</v>
      </c>
      <c r="C869" s="553" t="s">
        <v>89</v>
      </c>
      <c r="D869" s="546" t="s">
        <v>84</v>
      </c>
      <c r="E869" s="561">
        <v>500</v>
      </c>
      <c r="F869" s="545">
        <f t="shared" si="14"/>
        <v>0.8833298000141333</v>
      </c>
      <c r="G869" s="545">
        <v>566.04</v>
      </c>
      <c r="H869" s="553" t="s">
        <v>18</v>
      </c>
      <c r="I869" s="554" t="s">
        <v>454</v>
      </c>
      <c r="J869" s="545" t="s">
        <v>81</v>
      </c>
      <c r="K869" s="500" t="s">
        <v>1205</v>
      </c>
      <c r="L869" s="545" t="s">
        <v>83</v>
      </c>
    </row>
    <row r="870" spans="1:12" hidden="1">
      <c r="A870" s="559">
        <v>46107</v>
      </c>
      <c r="B870" s="560" t="s">
        <v>482</v>
      </c>
      <c r="C870" s="553" t="s">
        <v>86</v>
      </c>
      <c r="D870" s="546" t="s">
        <v>84</v>
      </c>
      <c r="E870" s="561">
        <v>500</v>
      </c>
      <c r="F870" s="545">
        <f t="shared" si="14"/>
        <v>0.8833298000141333</v>
      </c>
      <c r="G870" s="545">
        <v>566.04</v>
      </c>
      <c r="H870" s="553" t="s">
        <v>18</v>
      </c>
      <c r="I870" s="554" t="s">
        <v>454</v>
      </c>
      <c r="J870" s="565" t="s">
        <v>81</v>
      </c>
      <c r="K870" s="500" t="s">
        <v>1205</v>
      </c>
      <c r="L870" s="545" t="s">
        <v>83</v>
      </c>
    </row>
    <row r="871" spans="1:12" hidden="1">
      <c r="A871" s="559">
        <v>46107</v>
      </c>
      <c r="B871" s="560" t="s">
        <v>483</v>
      </c>
      <c r="C871" s="553" t="s">
        <v>86</v>
      </c>
      <c r="D871" s="546" t="s">
        <v>84</v>
      </c>
      <c r="E871" s="561">
        <v>500</v>
      </c>
      <c r="F871" s="545">
        <f t="shared" si="14"/>
        <v>0.8833298000141333</v>
      </c>
      <c r="G871" s="545">
        <v>566.04</v>
      </c>
      <c r="H871" s="553" t="s">
        <v>18</v>
      </c>
      <c r="I871" s="554" t="s">
        <v>454</v>
      </c>
      <c r="J871" s="565" t="s">
        <v>81</v>
      </c>
      <c r="K871" s="500" t="s">
        <v>1205</v>
      </c>
      <c r="L871" s="545" t="s">
        <v>83</v>
      </c>
    </row>
    <row r="872" spans="1:12" hidden="1">
      <c r="A872" s="559">
        <v>46107</v>
      </c>
      <c r="B872" s="560" t="s">
        <v>459</v>
      </c>
      <c r="C872" s="553" t="s">
        <v>86</v>
      </c>
      <c r="D872" s="546" t="s">
        <v>84</v>
      </c>
      <c r="E872" s="561">
        <v>500</v>
      </c>
      <c r="F872" s="545">
        <f t="shared" si="14"/>
        <v>0.8833298000141333</v>
      </c>
      <c r="G872" s="545">
        <v>566.04</v>
      </c>
      <c r="H872" s="553" t="s">
        <v>18</v>
      </c>
      <c r="I872" s="554" t="s">
        <v>454</v>
      </c>
      <c r="J872" s="545" t="s">
        <v>81</v>
      </c>
      <c r="K872" s="500" t="s">
        <v>1205</v>
      </c>
      <c r="L872" s="545" t="s">
        <v>83</v>
      </c>
    </row>
    <row r="873" spans="1:12" hidden="1">
      <c r="A873" s="559">
        <v>46107</v>
      </c>
      <c r="B873" s="560" t="s">
        <v>460</v>
      </c>
      <c r="C873" s="553" t="s">
        <v>86</v>
      </c>
      <c r="D873" s="546" t="s">
        <v>84</v>
      </c>
      <c r="E873" s="561">
        <v>500</v>
      </c>
      <c r="F873" s="545">
        <f t="shared" si="14"/>
        <v>0.8833298000141333</v>
      </c>
      <c r="G873" s="545">
        <v>566.04</v>
      </c>
      <c r="H873" s="553" t="s">
        <v>18</v>
      </c>
      <c r="I873" s="554" t="s">
        <v>454</v>
      </c>
      <c r="J873" s="545" t="s">
        <v>81</v>
      </c>
      <c r="K873" s="500" t="s">
        <v>1205</v>
      </c>
      <c r="L873" s="545" t="s">
        <v>83</v>
      </c>
    </row>
    <row r="874" spans="1:12" hidden="1">
      <c r="A874" s="559">
        <v>46107</v>
      </c>
      <c r="B874" s="560" t="s">
        <v>456</v>
      </c>
      <c r="C874" s="553" t="s">
        <v>89</v>
      </c>
      <c r="D874" s="546" t="s">
        <v>84</v>
      </c>
      <c r="E874" s="561">
        <v>13000</v>
      </c>
      <c r="F874" s="545">
        <f t="shared" si="14"/>
        <v>22.966574800367468</v>
      </c>
      <c r="G874" s="545">
        <v>566.04</v>
      </c>
      <c r="H874" s="553" t="s">
        <v>18</v>
      </c>
      <c r="I874" s="554" t="s">
        <v>454</v>
      </c>
      <c r="J874" s="545" t="s">
        <v>81</v>
      </c>
      <c r="K874" s="500" t="s">
        <v>1205</v>
      </c>
      <c r="L874" s="545" t="s">
        <v>83</v>
      </c>
    </row>
    <row r="875" spans="1:12" hidden="1">
      <c r="A875" s="544">
        <v>46107</v>
      </c>
      <c r="B875" s="545" t="s">
        <v>484</v>
      </c>
      <c r="C875" s="546" t="s">
        <v>86</v>
      </c>
      <c r="D875" s="546" t="s">
        <v>84</v>
      </c>
      <c r="E875" s="563">
        <v>6000</v>
      </c>
      <c r="F875" s="545">
        <f t="shared" si="14"/>
        <v>10.599957600169599</v>
      </c>
      <c r="G875" s="545">
        <v>566.04</v>
      </c>
      <c r="H875" s="546" t="s">
        <v>16</v>
      </c>
      <c r="I875" s="550" t="s">
        <v>485</v>
      </c>
      <c r="J875" s="555" t="s">
        <v>81</v>
      </c>
      <c r="K875" s="500" t="s">
        <v>1205</v>
      </c>
      <c r="L875" s="555" t="s">
        <v>83</v>
      </c>
    </row>
    <row r="876" spans="1:12" hidden="1">
      <c r="A876" s="544">
        <v>46107</v>
      </c>
      <c r="B876" s="545" t="s">
        <v>486</v>
      </c>
      <c r="C876" s="546" t="s">
        <v>128</v>
      </c>
      <c r="D876" s="546" t="s">
        <v>84</v>
      </c>
      <c r="E876" s="563">
        <v>13000</v>
      </c>
      <c r="F876" s="545">
        <f t="shared" si="14"/>
        <v>22.966574800367468</v>
      </c>
      <c r="G876" s="545">
        <v>566.04</v>
      </c>
      <c r="H876" s="546" t="s">
        <v>16</v>
      </c>
      <c r="I876" s="550" t="s">
        <v>485</v>
      </c>
      <c r="J876" s="555" t="s">
        <v>81</v>
      </c>
      <c r="K876" s="500" t="s">
        <v>1205</v>
      </c>
      <c r="L876" s="555" t="s">
        <v>83</v>
      </c>
    </row>
    <row r="877" spans="1:12" hidden="1">
      <c r="A877" s="544">
        <v>46107</v>
      </c>
      <c r="B877" s="545" t="s">
        <v>487</v>
      </c>
      <c r="C877" s="546" t="s">
        <v>89</v>
      </c>
      <c r="D877" s="546" t="s">
        <v>84</v>
      </c>
      <c r="E877" s="563">
        <v>13000</v>
      </c>
      <c r="F877" s="545">
        <f t="shared" si="14"/>
        <v>22.966574800367468</v>
      </c>
      <c r="G877" s="545">
        <v>566.04</v>
      </c>
      <c r="H877" s="546" t="s">
        <v>16</v>
      </c>
      <c r="I877" s="550" t="s">
        <v>485</v>
      </c>
      <c r="J877" s="555" t="s">
        <v>81</v>
      </c>
      <c r="K877" s="500" t="s">
        <v>1205</v>
      </c>
      <c r="L877" s="555" t="s">
        <v>83</v>
      </c>
    </row>
    <row r="878" spans="1:12" hidden="1">
      <c r="A878" s="544">
        <v>46107</v>
      </c>
      <c r="B878" s="545" t="s">
        <v>488</v>
      </c>
      <c r="C878" s="546" t="s">
        <v>86</v>
      </c>
      <c r="D878" s="546" t="s">
        <v>84</v>
      </c>
      <c r="E878" s="563">
        <v>2000</v>
      </c>
      <c r="F878" s="545">
        <f t="shared" si="14"/>
        <v>3.5333192000565332</v>
      </c>
      <c r="G878" s="545">
        <v>566.04</v>
      </c>
      <c r="H878" s="546" t="s">
        <v>16</v>
      </c>
      <c r="I878" s="550" t="s">
        <v>485</v>
      </c>
      <c r="J878" s="555" t="s">
        <v>81</v>
      </c>
      <c r="K878" s="500" t="s">
        <v>1205</v>
      </c>
      <c r="L878" s="555" t="s">
        <v>83</v>
      </c>
    </row>
    <row r="879" spans="1:12" hidden="1">
      <c r="A879" s="544">
        <v>46107</v>
      </c>
      <c r="B879" s="545" t="s">
        <v>489</v>
      </c>
      <c r="C879" s="546" t="s">
        <v>89</v>
      </c>
      <c r="D879" s="546" t="s">
        <v>84</v>
      </c>
      <c r="E879" s="563">
        <v>5000</v>
      </c>
      <c r="F879" s="545">
        <f t="shared" si="14"/>
        <v>8.8332980001413333</v>
      </c>
      <c r="G879" s="545">
        <v>566.04</v>
      </c>
      <c r="H879" s="546" t="s">
        <v>16</v>
      </c>
      <c r="I879" s="550" t="s">
        <v>485</v>
      </c>
      <c r="J879" s="555" t="s">
        <v>81</v>
      </c>
      <c r="K879" s="500" t="s">
        <v>1205</v>
      </c>
      <c r="L879" s="555" t="s">
        <v>83</v>
      </c>
    </row>
    <row r="880" spans="1:12" hidden="1">
      <c r="A880" s="556">
        <v>46108</v>
      </c>
      <c r="B880" s="557" t="s">
        <v>490</v>
      </c>
      <c r="C880" s="551" t="s">
        <v>86</v>
      </c>
      <c r="D880" s="546" t="s">
        <v>84</v>
      </c>
      <c r="E880" s="558">
        <v>500</v>
      </c>
      <c r="F880" s="545">
        <f t="shared" si="14"/>
        <v>0.8833298000141333</v>
      </c>
      <c r="G880" s="545">
        <v>566.04</v>
      </c>
      <c r="H880" s="551" t="s">
        <v>11</v>
      </c>
      <c r="I880" s="552" t="s">
        <v>408</v>
      </c>
      <c r="J880" s="545" t="s">
        <v>81</v>
      </c>
      <c r="K880" s="500" t="s">
        <v>1205</v>
      </c>
      <c r="L880" s="545" t="s">
        <v>83</v>
      </c>
    </row>
    <row r="881" spans="1:12" hidden="1">
      <c r="A881" s="556">
        <v>46108</v>
      </c>
      <c r="B881" s="557" t="s">
        <v>491</v>
      </c>
      <c r="C881" s="551" t="s">
        <v>86</v>
      </c>
      <c r="D881" s="546" t="s">
        <v>84</v>
      </c>
      <c r="E881" s="558">
        <v>2500</v>
      </c>
      <c r="F881" s="545">
        <f t="shared" si="14"/>
        <v>4.4166490000706666</v>
      </c>
      <c r="G881" s="545">
        <v>566.04</v>
      </c>
      <c r="H881" s="551" t="s">
        <v>11</v>
      </c>
      <c r="I881" s="552" t="s">
        <v>408</v>
      </c>
      <c r="J881" s="545" t="s">
        <v>81</v>
      </c>
      <c r="K881" s="500" t="s">
        <v>1205</v>
      </c>
      <c r="L881" s="545" t="s">
        <v>83</v>
      </c>
    </row>
    <row r="882" spans="1:12" hidden="1">
      <c r="A882" s="556">
        <v>46108</v>
      </c>
      <c r="B882" s="557" t="s">
        <v>492</v>
      </c>
      <c r="C882" s="553" t="s">
        <v>164</v>
      </c>
      <c r="D882" s="546" t="s">
        <v>84</v>
      </c>
      <c r="E882" s="558">
        <v>3000</v>
      </c>
      <c r="F882" s="545">
        <f t="shared" si="14"/>
        <v>5.2999788000847996</v>
      </c>
      <c r="G882" s="545">
        <v>566.04</v>
      </c>
      <c r="H882" s="551" t="s">
        <v>11</v>
      </c>
      <c r="I882" s="552" t="s">
        <v>408</v>
      </c>
      <c r="J882" s="545" t="s">
        <v>81</v>
      </c>
      <c r="K882" s="500" t="s">
        <v>1205</v>
      </c>
      <c r="L882" s="545" t="s">
        <v>83</v>
      </c>
    </row>
    <row r="883" spans="1:12" hidden="1">
      <c r="A883" s="556">
        <v>46108</v>
      </c>
      <c r="B883" s="557" t="s">
        <v>493</v>
      </c>
      <c r="C883" s="551" t="s">
        <v>86</v>
      </c>
      <c r="D883" s="546" t="s">
        <v>84</v>
      </c>
      <c r="E883" s="558">
        <v>2000</v>
      </c>
      <c r="F883" s="545">
        <f t="shared" si="14"/>
        <v>3.5333192000565332</v>
      </c>
      <c r="G883" s="545">
        <v>566.04</v>
      </c>
      <c r="H883" s="551" t="s">
        <v>11</v>
      </c>
      <c r="I883" s="552" t="s">
        <v>408</v>
      </c>
      <c r="J883" s="545" t="s">
        <v>81</v>
      </c>
      <c r="K883" s="500" t="s">
        <v>1205</v>
      </c>
      <c r="L883" s="545" t="s">
        <v>83</v>
      </c>
    </row>
    <row r="884" spans="1:12" hidden="1">
      <c r="A884" s="556">
        <v>46108</v>
      </c>
      <c r="B884" s="557" t="s">
        <v>494</v>
      </c>
      <c r="C884" s="551" t="s">
        <v>86</v>
      </c>
      <c r="D884" s="546" t="s">
        <v>84</v>
      </c>
      <c r="E884" s="558">
        <v>2500</v>
      </c>
      <c r="F884" s="545">
        <f t="shared" si="14"/>
        <v>4.4166490000706666</v>
      </c>
      <c r="G884" s="545">
        <v>566.04</v>
      </c>
      <c r="H884" s="551" t="s">
        <v>11</v>
      </c>
      <c r="I884" s="552" t="s">
        <v>408</v>
      </c>
      <c r="J884" s="545" t="s">
        <v>81</v>
      </c>
      <c r="K884" s="500" t="s">
        <v>1205</v>
      </c>
      <c r="L884" s="545" t="s">
        <v>83</v>
      </c>
    </row>
    <row r="885" spans="1:12" hidden="1">
      <c r="A885" s="556">
        <v>46108</v>
      </c>
      <c r="B885" s="557" t="s">
        <v>472</v>
      </c>
      <c r="C885" s="551" t="s">
        <v>86</v>
      </c>
      <c r="D885" s="546" t="s">
        <v>84</v>
      </c>
      <c r="E885" s="558">
        <v>500</v>
      </c>
      <c r="F885" s="545">
        <f t="shared" si="14"/>
        <v>0.8833298000141333</v>
      </c>
      <c r="G885" s="545">
        <v>566.04</v>
      </c>
      <c r="H885" s="551" t="s">
        <v>11</v>
      </c>
      <c r="I885" s="552" t="s">
        <v>408</v>
      </c>
      <c r="J885" s="545" t="s">
        <v>81</v>
      </c>
      <c r="K885" s="500" t="s">
        <v>1205</v>
      </c>
      <c r="L885" s="545" t="s">
        <v>83</v>
      </c>
    </row>
    <row r="886" spans="1:12" hidden="1">
      <c r="A886" s="556">
        <v>46108</v>
      </c>
      <c r="B886" s="557" t="s">
        <v>411</v>
      </c>
      <c r="C886" s="551" t="s">
        <v>89</v>
      </c>
      <c r="D886" s="546" t="s">
        <v>84</v>
      </c>
      <c r="E886" s="558">
        <v>13000</v>
      </c>
      <c r="F886" s="545">
        <f t="shared" si="14"/>
        <v>22.966574800367468</v>
      </c>
      <c r="G886" s="545">
        <v>566.04</v>
      </c>
      <c r="H886" s="551" t="s">
        <v>11</v>
      </c>
      <c r="I886" s="552" t="s">
        <v>408</v>
      </c>
      <c r="J886" s="545" t="s">
        <v>81</v>
      </c>
      <c r="K886" s="500" t="s">
        <v>1205</v>
      </c>
      <c r="L886" s="545" t="s">
        <v>83</v>
      </c>
    </row>
    <row r="887" spans="1:12" hidden="1">
      <c r="A887" s="556">
        <v>46108</v>
      </c>
      <c r="B887" s="557" t="s">
        <v>412</v>
      </c>
      <c r="C887" s="553" t="s">
        <v>89</v>
      </c>
      <c r="D887" s="546" t="s">
        <v>84</v>
      </c>
      <c r="E887" s="558">
        <v>5000</v>
      </c>
      <c r="F887" s="545">
        <f t="shared" si="14"/>
        <v>8.8332980001413333</v>
      </c>
      <c r="G887" s="545">
        <v>566.04</v>
      </c>
      <c r="H887" s="551" t="s">
        <v>11</v>
      </c>
      <c r="I887" s="552" t="s">
        <v>408</v>
      </c>
      <c r="J887" s="545" t="s">
        <v>81</v>
      </c>
      <c r="K887" s="500" t="s">
        <v>1205</v>
      </c>
      <c r="L887" s="545" t="s">
        <v>83</v>
      </c>
    </row>
    <row r="888" spans="1:12" hidden="1">
      <c r="A888" s="556">
        <v>46108</v>
      </c>
      <c r="B888" s="557" t="s">
        <v>414</v>
      </c>
      <c r="C888" s="551" t="s">
        <v>86</v>
      </c>
      <c r="D888" s="546" t="s">
        <v>84</v>
      </c>
      <c r="E888" s="558">
        <v>500</v>
      </c>
      <c r="F888" s="545">
        <f t="shared" si="14"/>
        <v>0.8833298000141333</v>
      </c>
      <c r="G888" s="545">
        <v>566.04</v>
      </c>
      <c r="H888" s="551" t="s">
        <v>11</v>
      </c>
      <c r="I888" s="552" t="s">
        <v>408</v>
      </c>
      <c r="J888" s="545" t="s">
        <v>81</v>
      </c>
      <c r="K888" s="500" t="s">
        <v>1205</v>
      </c>
      <c r="L888" s="545" t="s">
        <v>83</v>
      </c>
    </row>
    <row r="889" spans="1:12" hidden="1">
      <c r="A889" s="556">
        <v>46108</v>
      </c>
      <c r="B889" s="557" t="s">
        <v>415</v>
      </c>
      <c r="C889" s="551" t="s">
        <v>86</v>
      </c>
      <c r="D889" s="546" t="s">
        <v>84</v>
      </c>
      <c r="E889" s="558">
        <v>500</v>
      </c>
      <c r="F889" s="545">
        <f t="shared" si="14"/>
        <v>0.8833298000141333</v>
      </c>
      <c r="G889" s="545">
        <v>566.04</v>
      </c>
      <c r="H889" s="551" t="s">
        <v>11</v>
      </c>
      <c r="I889" s="552" t="s">
        <v>408</v>
      </c>
      <c r="J889" s="545" t="s">
        <v>81</v>
      </c>
      <c r="K889" s="500" t="s">
        <v>1205</v>
      </c>
      <c r="L889" s="545" t="s">
        <v>83</v>
      </c>
    </row>
    <row r="890" spans="1:12" hidden="1">
      <c r="A890" s="544">
        <v>46108</v>
      </c>
      <c r="B890" s="545" t="s">
        <v>495</v>
      </c>
      <c r="C890" s="546" t="s">
        <v>463</v>
      </c>
      <c r="D890" s="547" t="s">
        <v>10</v>
      </c>
      <c r="E890" s="546">
        <v>11860</v>
      </c>
      <c r="F890" s="545">
        <f t="shared" si="14"/>
        <v>20.952582856335244</v>
      </c>
      <c r="G890" s="545">
        <v>566.04</v>
      </c>
      <c r="H890" s="546" t="s">
        <v>27</v>
      </c>
      <c r="I890" s="550" t="s">
        <v>496</v>
      </c>
      <c r="J890" s="545" t="s">
        <v>81</v>
      </c>
      <c r="K890" s="580" t="s">
        <v>1205</v>
      </c>
      <c r="L890" s="545" t="s">
        <v>83</v>
      </c>
    </row>
    <row r="891" spans="1:12" hidden="1">
      <c r="A891" s="544">
        <v>46108</v>
      </c>
      <c r="B891" s="545" t="s">
        <v>497</v>
      </c>
      <c r="C891" s="546" t="s">
        <v>86</v>
      </c>
      <c r="D891" s="546" t="s">
        <v>26</v>
      </c>
      <c r="E891" s="546">
        <v>2000</v>
      </c>
      <c r="F891" s="545">
        <f t="shared" si="14"/>
        <v>3.5333192000565332</v>
      </c>
      <c r="G891" s="545">
        <v>566.04</v>
      </c>
      <c r="H891" s="546" t="s">
        <v>25</v>
      </c>
      <c r="I891" s="550" t="s">
        <v>498</v>
      </c>
      <c r="J891" s="545" t="s">
        <v>81</v>
      </c>
      <c r="K891" s="580" t="s">
        <v>1205</v>
      </c>
      <c r="L891" s="545" t="s">
        <v>83</v>
      </c>
    </row>
    <row r="892" spans="1:12" hidden="1">
      <c r="A892" s="544">
        <v>46108</v>
      </c>
      <c r="B892" s="545" t="s">
        <v>473</v>
      </c>
      <c r="C892" s="546" t="s">
        <v>86</v>
      </c>
      <c r="D892" s="546" t="s">
        <v>84</v>
      </c>
      <c r="E892" s="546">
        <v>500</v>
      </c>
      <c r="F892" s="545">
        <f t="shared" si="14"/>
        <v>0.8833298000141333</v>
      </c>
      <c r="G892" s="545">
        <v>566.04</v>
      </c>
      <c r="H892" s="546" t="s">
        <v>20</v>
      </c>
      <c r="I892" s="550" t="s">
        <v>445</v>
      </c>
      <c r="J892" s="545" t="s">
        <v>81</v>
      </c>
      <c r="K892" s="500" t="s">
        <v>1205</v>
      </c>
      <c r="L892" s="545" t="s">
        <v>83</v>
      </c>
    </row>
    <row r="893" spans="1:12" hidden="1">
      <c r="A893" s="544">
        <v>46108</v>
      </c>
      <c r="B893" s="545" t="s">
        <v>499</v>
      </c>
      <c r="C893" s="546" t="s">
        <v>86</v>
      </c>
      <c r="D893" s="546" t="s">
        <v>84</v>
      </c>
      <c r="E893" s="546">
        <v>1500</v>
      </c>
      <c r="F893" s="545">
        <f t="shared" si="14"/>
        <v>2.6499894000423998</v>
      </c>
      <c r="G893" s="545">
        <v>566.04</v>
      </c>
      <c r="H893" s="546" t="s">
        <v>20</v>
      </c>
      <c r="I893" s="550" t="s">
        <v>445</v>
      </c>
      <c r="J893" s="565" t="s">
        <v>81</v>
      </c>
      <c r="K893" s="500" t="s">
        <v>1205</v>
      </c>
      <c r="L893" s="545" t="s">
        <v>83</v>
      </c>
    </row>
    <row r="894" spans="1:12" hidden="1">
      <c r="A894" s="544">
        <v>46108</v>
      </c>
      <c r="B894" s="545" t="s">
        <v>500</v>
      </c>
      <c r="C894" s="546" t="s">
        <v>86</v>
      </c>
      <c r="D894" s="546" t="s">
        <v>84</v>
      </c>
      <c r="E894" s="546">
        <v>1000</v>
      </c>
      <c r="F894" s="545">
        <f t="shared" si="14"/>
        <v>1.7666596000282666</v>
      </c>
      <c r="G894" s="545">
        <v>566.04</v>
      </c>
      <c r="H894" s="546" t="s">
        <v>20</v>
      </c>
      <c r="I894" s="550" t="s">
        <v>445</v>
      </c>
      <c r="J894" s="545" t="s">
        <v>81</v>
      </c>
      <c r="K894" s="500" t="s">
        <v>1205</v>
      </c>
      <c r="L894" s="545" t="s">
        <v>83</v>
      </c>
    </row>
    <row r="895" spans="1:12" hidden="1">
      <c r="A895" s="544">
        <v>46108</v>
      </c>
      <c r="B895" s="545" t="s">
        <v>501</v>
      </c>
      <c r="C895" s="546" t="s">
        <v>86</v>
      </c>
      <c r="D895" s="546" t="s">
        <v>84</v>
      </c>
      <c r="E895" s="546">
        <v>1000</v>
      </c>
      <c r="F895" s="545">
        <f t="shared" si="14"/>
        <v>1.7666596000282666</v>
      </c>
      <c r="G895" s="545">
        <v>566.04</v>
      </c>
      <c r="H895" s="546" t="s">
        <v>20</v>
      </c>
      <c r="I895" s="550" t="s">
        <v>445</v>
      </c>
      <c r="J895" s="545" t="s">
        <v>81</v>
      </c>
      <c r="K895" s="500" t="s">
        <v>1205</v>
      </c>
      <c r="L895" s="545" t="s">
        <v>83</v>
      </c>
    </row>
    <row r="896" spans="1:12" hidden="1">
      <c r="A896" s="544">
        <v>46108</v>
      </c>
      <c r="B896" s="545" t="s">
        <v>502</v>
      </c>
      <c r="C896" s="546" t="s">
        <v>86</v>
      </c>
      <c r="D896" s="546" t="s">
        <v>84</v>
      </c>
      <c r="E896" s="546">
        <v>500</v>
      </c>
      <c r="F896" s="545">
        <f t="shared" si="14"/>
        <v>0.8833298000141333</v>
      </c>
      <c r="G896" s="545">
        <v>566.04</v>
      </c>
      <c r="H896" s="546" t="s">
        <v>20</v>
      </c>
      <c r="I896" s="550" t="s">
        <v>445</v>
      </c>
      <c r="J896" s="545" t="s">
        <v>81</v>
      </c>
      <c r="K896" s="500" t="s">
        <v>1205</v>
      </c>
      <c r="L896" s="545" t="s">
        <v>83</v>
      </c>
    </row>
    <row r="897" spans="1:12" hidden="1">
      <c r="A897" s="544">
        <v>46108</v>
      </c>
      <c r="B897" s="545" t="s">
        <v>503</v>
      </c>
      <c r="C897" s="546" t="s">
        <v>86</v>
      </c>
      <c r="D897" s="546" t="s">
        <v>84</v>
      </c>
      <c r="E897" s="546">
        <v>500</v>
      </c>
      <c r="F897" s="545">
        <f t="shared" si="14"/>
        <v>0.8833298000141333</v>
      </c>
      <c r="G897" s="545">
        <v>566.04</v>
      </c>
      <c r="H897" s="546" t="s">
        <v>20</v>
      </c>
      <c r="I897" s="550" t="s">
        <v>445</v>
      </c>
      <c r="J897" s="545" t="s">
        <v>81</v>
      </c>
      <c r="K897" s="500" t="s">
        <v>1205</v>
      </c>
      <c r="L897" s="545" t="s">
        <v>83</v>
      </c>
    </row>
    <row r="898" spans="1:12" hidden="1">
      <c r="A898" s="544">
        <v>46108</v>
      </c>
      <c r="B898" s="545" t="s">
        <v>504</v>
      </c>
      <c r="C898" s="546" t="s">
        <v>86</v>
      </c>
      <c r="D898" s="546" t="s">
        <v>84</v>
      </c>
      <c r="E898" s="546">
        <v>300</v>
      </c>
      <c r="F898" s="545">
        <f t="shared" ref="F898:F961" si="15">+E898/G898</f>
        <v>0.52999788000848003</v>
      </c>
      <c r="G898" s="545">
        <v>566.04</v>
      </c>
      <c r="H898" s="546" t="s">
        <v>20</v>
      </c>
      <c r="I898" s="550" t="s">
        <v>445</v>
      </c>
      <c r="J898" s="545" t="s">
        <v>81</v>
      </c>
      <c r="K898" s="500" t="s">
        <v>1205</v>
      </c>
      <c r="L898" s="545" t="s">
        <v>83</v>
      </c>
    </row>
    <row r="899" spans="1:12" hidden="1">
      <c r="A899" s="544">
        <v>46108</v>
      </c>
      <c r="B899" s="545" t="s">
        <v>505</v>
      </c>
      <c r="C899" s="546" t="s">
        <v>86</v>
      </c>
      <c r="D899" s="546" t="s">
        <v>84</v>
      </c>
      <c r="E899" s="546">
        <v>500</v>
      </c>
      <c r="F899" s="545">
        <f t="shared" si="15"/>
        <v>0.8833298000141333</v>
      </c>
      <c r="G899" s="545">
        <v>566.04</v>
      </c>
      <c r="H899" s="546" t="s">
        <v>20</v>
      </c>
      <c r="I899" s="550" t="s">
        <v>445</v>
      </c>
      <c r="J899" s="545" t="s">
        <v>81</v>
      </c>
      <c r="K899" s="500" t="s">
        <v>1205</v>
      </c>
      <c r="L899" s="545" t="s">
        <v>83</v>
      </c>
    </row>
    <row r="900" spans="1:12" hidden="1">
      <c r="A900" s="544">
        <v>46108</v>
      </c>
      <c r="B900" s="545" t="s">
        <v>506</v>
      </c>
      <c r="C900" s="546" t="s">
        <v>86</v>
      </c>
      <c r="D900" s="546" t="s">
        <v>84</v>
      </c>
      <c r="E900" s="546">
        <v>500</v>
      </c>
      <c r="F900" s="545">
        <f t="shared" si="15"/>
        <v>0.8833298000141333</v>
      </c>
      <c r="G900" s="545">
        <v>566.04</v>
      </c>
      <c r="H900" s="546" t="s">
        <v>20</v>
      </c>
      <c r="I900" s="550" t="s">
        <v>445</v>
      </c>
      <c r="J900" s="545" t="s">
        <v>81</v>
      </c>
      <c r="K900" s="500" t="s">
        <v>1205</v>
      </c>
      <c r="L900" s="545" t="s">
        <v>83</v>
      </c>
    </row>
    <row r="901" spans="1:12" hidden="1">
      <c r="A901" s="544">
        <v>46108</v>
      </c>
      <c r="B901" s="545" t="s">
        <v>449</v>
      </c>
      <c r="C901" s="546" t="s">
        <v>86</v>
      </c>
      <c r="D901" s="546" t="s">
        <v>84</v>
      </c>
      <c r="E901" s="546">
        <v>300</v>
      </c>
      <c r="F901" s="545">
        <f t="shared" si="15"/>
        <v>0.52999788000848003</v>
      </c>
      <c r="G901" s="545">
        <v>566.04</v>
      </c>
      <c r="H901" s="546" t="s">
        <v>20</v>
      </c>
      <c r="I901" s="550" t="s">
        <v>445</v>
      </c>
      <c r="J901" s="545" t="s">
        <v>81</v>
      </c>
      <c r="K901" s="500" t="s">
        <v>1205</v>
      </c>
      <c r="L901" s="545" t="s">
        <v>83</v>
      </c>
    </row>
    <row r="902" spans="1:12" hidden="1">
      <c r="A902" s="544">
        <v>46108</v>
      </c>
      <c r="B902" s="545" t="s">
        <v>450</v>
      </c>
      <c r="C902" s="546" t="s">
        <v>86</v>
      </c>
      <c r="D902" s="546" t="s">
        <v>84</v>
      </c>
      <c r="E902" s="546">
        <v>300</v>
      </c>
      <c r="F902" s="545">
        <f t="shared" si="15"/>
        <v>0.52999788000848003</v>
      </c>
      <c r="G902" s="545">
        <v>566.04</v>
      </c>
      <c r="H902" s="546" t="s">
        <v>20</v>
      </c>
      <c r="I902" s="550" t="s">
        <v>445</v>
      </c>
      <c r="J902" s="545" t="s">
        <v>81</v>
      </c>
      <c r="K902" s="500" t="s">
        <v>1205</v>
      </c>
      <c r="L902" s="545" t="s">
        <v>83</v>
      </c>
    </row>
    <row r="903" spans="1:12" hidden="1">
      <c r="A903" s="544">
        <v>46108</v>
      </c>
      <c r="B903" s="545" t="s">
        <v>451</v>
      </c>
      <c r="C903" s="546" t="s">
        <v>89</v>
      </c>
      <c r="D903" s="546" t="s">
        <v>84</v>
      </c>
      <c r="E903" s="546">
        <v>13000</v>
      </c>
      <c r="F903" s="545">
        <f t="shared" si="15"/>
        <v>22.966574800367468</v>
      </c>
      <c r="G903" s="545">
        <v>566.04</v>
      </c>
      <c r="H903" s="546" t="s">
        <v>20</v>
      </c>
      <c r="I903" s="550" t="s">
        <v>445</v>
      </c>
      <c r="J903" s="545" t="s">
        <v>81</v>
      </c>
      <c r="K903" s="500" t="s">
        <v>1205</v>
      </c>
      <c r="L903" s="545" t="s">
        <v>83</v>
      </c>
    </row>
    <row r="904" spans="1:12" hidden="1">
      <c r="A904" s="544">
        <v>46108</v>
      </c>
      <c r="B904" s="545" t="s">
        <v>452</v>
      </c>
      <c r="C904" s="546" t="s">
        <v>89</v>
      </c>
      <c r="D904" s="546" t="s">
        <v>84</v>
      </c>
      <c r="E904" s="546">
        <v>5000</v>
      </c>
      <c r="F904" s="545">
        <f t="shared" si="15"/>
        <v>8.8332980001413333</v>
      </c>
      <c r="G904" s="545">
        <v>566.04</v>
      </c>
      <c r="H904" s="546" t="s">
        <v>20</v>
      </c>
      <c r="I904" s="550" t="s">
        <v>445</v>
      </c>
      <c r="J904" s="545" t="s">
        <v>81</v>
      </c>
      <c r="K904" s="500" t="s">
        <v>1205</v>
      </c>
      <c r="L904" s="545" t="s">
        <v>83</v>
      </c>
    </row>
    <row r="905" spans="1:12" hidden="1">
      <c r="A905" s="544">
        <v>46108</v>
      </c>
      <c r="B905" s="545" t="s">
        <v>507</v>
      </c>
      <c r="C905" s="553" t="s">
        <v>164</v>
      </c>
      <c r="D905" s="546" t="s">
        <v>84</v>
      </c>
      <c r="E905" s="546">
        <v>3000</v>
      </c>
      <c r="F905" s="545">
        <f t="shared" si="15"/>
        <v>5.2999788000847996</v>
      </c>
      <c r="G905" s="545">
        <v>566.04</v>
      </c>
      <c r="H905" s="546" t="s">
        <v>20</v>
      </c>
      <c r="I905" s="550" t="s">
        <v>445</v>
      </c>
      <c r="J905" s="545" t="s">
        <v>81</v>
      </c>
      <c r="K905" s="500" t="s">
        <v>1205</v>
      </c>
      <c r="L905" s="545" t="s">
        <v>83</v>
      </c>
    </row>
    <row r="906" spans="1:12" hidden="1">
      <c r="A906" s="559">
        <v>46108</v>
      </c>
      <c r="B906" s="560" t="s">
        <v>508</v>
      </c>
      <c r="C906" s="553" t="s">
        <v>86</v>
      </c>
      <c r="D906" s="546" t="s">
        <v>84</v>
      </c>
      <c r="E906" s="561">
        <v>500</v>
      </c>
      <c r="F906" s="545">
        <f t="shared" si="15"/>
        <v>0.8833298000141333</v>
      </c>
      <c r="G906" s="545">
        <v>566.04</v>
      </c>
      <c r="H906" s="553" t="s">
        <v>18</v>
      </c>
      <c r="I906" s="554" t="s">
        <v>454</v>
      </c>
      <c r="J906" s="545" t="s">
        <v>81</v>
      </c>
      <c r="K906" s="500" t="s">
        <v>1205</v>
      </c>
      <c r="L906" s="545" t="s">
        <v>83</v>
      </c>
    </row>
    <row r="907" spans="1:12" hidden="1">
      <c r="A907" s="559">
        <v>46108</v>
      </c>
      <c r="B907" s="560" t="s">
        <v>455</v>
      </c>
      <c r="C907" s="553" t="s">
        <v>89</v>
      </c>
      <c r="D907" s="546" t="s">
        <v>84</v>
      </c>
      <c r="E907" s="561">
        <v>5000</v>
      </c>
      <c r="F907" s="545">
        <f t="shared" si="15"/>
        <v>8.8332980001413333</v>
      </c>
      <c r="G907" s="545">
        <v>566.04</v>
      </c>
      <c r="H907" s="553" t="s">
        <v>18</v>
      </c>
      <c r="I907" s="554" t="s">
        <v>454</v>
      </c>
      <c r="J907" s="545" t="s">
        <v>81</v>
      </c>
      <c r="K907" s="500" t="s">
        <v>1205</v>
      </c>
      <c r="L907" s="545" t="s">
        <v>83</v>
      </c>
    </row>
    <row r="908" spans="1:12" hidden="1">
      <c r="A908" s="559">
        <v>46108</v>
      </c>
      <c r="B908" s="560" t="s">
        <v>509</v>
      </c>
      <c r="C908" s="553" t="s">
        <v>86</v>
      </c>
      <c r="D908" s="546" t="s">
        <v>84</v>
      </c>
      <c r="E908" s="561">
        <v>500</v>
      </c>
      <c r="F908" s="545">
        <f t="shared" si="15"/>
        <v>0.8833298000141333</v>
      </c>
      <c r="G908" s="545">
        <v>566.04</v>
      </c>
      <c r="H908" s="553" t="s">
        <v>18</v>
      </c>
      <c r="I908" s="554" t="s">
        <v>454</v>
      </c>
      <c r="J908" s="545" t="s">
        <v>81</v>
      </c>
      <c r="K908" s="500" t="s">
        <v>1205</v>
      </c>
      <c r="L908" s="545" t="s">
        <v>83</v>
      </c>
    </row>
    <row r="909" spans="1:12" hidden="1">
      <c r="A909" s="559">
        <v>46108</v>
      </c>
      <c r="B909" s="560" t="s">
        <v>510</v>
      </c>
      <c r="C909" s="553" t="s">
        <v>86</v>
      </c>
      <c r="D909" s="546" t="s">
        <v>84</v>
      </c>
      <c r="E909" s="561">
        <v>500</v>
      </c>
      <c r="F909" s="545">
        <f t="shared" si="15"/>
        <v>0.8833298000141333</v>
      </c>
      <c r="G909" s="545">
        <v>566.04</v>
      </c>
      <c r="H909" s="553" t="s">
        <v>18</v>
      </c>
      <c r="I909" s="554" t="s">
        <v>454</v>
      </c>
      <c r="J909" s="545" t="s">
        <v>81</v>
      </c>
      <c r="K909" s="500" t="s">
        <v>1205</v>
      </c>
      <c r="L909" s="545" t="s">
        <v>83</v>
      </c>
    </row>
    <row r="910" spans="1:12" hidden="1">
      <c r="A910" s="559">
        <v>46108</v>
      </c>
      <c r="B910" s="560" t="s">
        <v>511</v>
      </c>
      <c r="C910" s="553" t="s">
        <v>86</v>
      </c>
      <c r="D910" s="546" t="s">
        <v>84</v>
      </c>
      <c r="E910" s="561">
        <v>500</v>
      </c>
      <c r="F910" s="545">
        <f t="shared" si="15"/>
        <v>0.8833298000141333</v>
      </c>
      <c r="G910" s="545">
        <v>566.04</v>
      </c>
      <c r="H910" s="553" t="s">
        <v>18</v>
      </c>
      <c r="I910" s="554" t="s">
        <v>454</v>
      </c>
      <c r="J910" s="545" t="s">
        <v>81</v>
      </c>
      <c r="K910" s="500" t="s">
        <v>1205</v>
      </c>
      <c r="L910" s="545" t="s">
        <v>83</v>
      </c>
    </row>
    <row r="911" spans="1:12" hidden="1">
      <c r="A911" s="559">
        <v>46108</v>
      </c>
      <c r="B911" s="560" t="s">
        <v>512</v>
      </c>
      <c r="C911" s="553" t="s">
        <v>86</v>
      </c>
      <c r="D911" s="546" t="s">
        <v>84</v>
      </c>
      <c r="E911" s="561">
        <v>500</v>
      </c>
      <c r="F911" s="545">
        <f t="shared" si="15"/>
        <v>0.8833298000141333</v>
      </c>
      <c r="G911" s="545">
        <v>566.04</v>
      </c>
      <c r="H911" s="553" t="s">
        <v>18</v>
      </c>
      <c r="I911" s="554" t="s">
        <v>454</v>
      </c>
      <c r="J911" s="545" t="s">
        <v>81</v>
      </c>
      <c r="K911" s="500" t="s">
        <v>1205</v>
      </c>
      <c r="L911" s="545" t="s">
        <v>83</v>
      </c>
    </row>
    <row r="912" spans="1:12" hidden="1">
      <c r="A912" s="559">
        <v>46108</v>
      </c>
      <c r="B912" s="560" t="s">
        <v>513</v>
      </c>
      <c r="C912" s="553" t="s">
        <v>86</v>
      </c>
      <c r="D912" s="546" t="s">
        <v>84</v>
      </c>
      <c r="E912" s="561">
        <v>1000</v>
      </c>
      <c r="F912" s="545">
        <f t="shared" si="15"/>
        <v>1.7666596000282666</v>
      </c>
      <c r="G912" s="545">
        <v>566.04</v>
      </c>
      <c r="H912" s="553" t="s">
        <v>18</v>
      </c>
      <c r="I912" s="554" t="s">
        <v>454</v>
      </c>
      <c r="J912" s="545" t="s">
        <v>81</v>
      </c>
      <c r="K912" s="500" t="s">
        <v>1205</v>
      </c>
      <c r="L912" s="545" t="s">
        <v>83</v>
      </c>
    </row>
    <row r="913" spans="1:12" hidden="1">
      <c r="A913" s="559">
        <v>46108</v>
      </c>
      <c r="B913" s="560" t="s">
        <v>514</v>
      </c>
      <c r="C913" s="553" t="s">
        <v>86</v>
      </c>
      <c r="D913" s="546" t="s">
        <v>84</v>
      </c>
      <c r="E913" s="561">
        <v>500</v>
      </c>
      <c r="F913" s="545">
        <f t="shared" si="15"/>
        <v>0.8833298000141333</v>
      </c>
      <c r="G913" s="545">
        <v>566.04</v>
      </c>
      <c r="H913" s="553" t="s">
        <v>18</v>
      </c>
      <c r="I913" s="554" t="s">
        <v>454</v>
      </c>
      <c r="J913" s="545" t="s">
        <v>81</v>
      </c>
      <c r="K913" s="500" t="s">
        <v>1205</v>
      </c>
      <c r="L913" s="545" t="s">
        <v>83</v>
      </c>
    </row>
    <row r="914" spans="1:12" hidden="1">
      <c r="A914" s="559">
        <v>46108</v>
      </c>
      <c r="B914" s="560" t="s">
        <v>456</v>
      </c>
      <c r="C914" s="553" t="s">
        <v>89</v>
      </c>
      <c r="D914" s="546" t="s">
        <v>84</v>
      </c>
      <c r="E914" s="561">
        <v>13000</v>
      </c>
      <c r="F914" s="545">
        <f t="shared" si="15"/>
        <v>22.966574800367468</v>
      </c>
      <c r="G914" s="545">
        <v>566.04</v>
      </c>
      <c r="H914" s="553" t="s">
        <v>18</v>
      </c>
      <c r="I914" s="554" t="s">
        <v>454</v>
      </c>
      <c r="J914" s="545" t="s">
        <v>81</v>
      </c>
      <c r="K914" s="500" t="s">
        <v>1205</v>
      </c>
      <c r="L914" s="545" t="s">
        <v>83</v>
      </c>
    </row>
    <row r="915" spans="1:12" hidden="1">
      <c r="A915" s="559">
        <v>46108</v>
      </c>
      <c r="B915" s="560" t="s">
        <v>515</v>
      </c>
      <c r="C915" s="553" t="s">
        <v>86</v>
      </c>
      <c r="D915" s="546" t="s">
        <v>84</v>
      </c>
      <c r="E915" s="561">
        <v>500</v>
      </c>
      <c r="F915" s="545">
        <f t="shared" si="15"/>
        <v>0.8833298000141333</v>
      </c>
      <c r="G915" s="545">
        <v>566.04</v>
      </c>
      <c r="H915" s="553" t="s">
        <v>18</v>
      </c>
      <c r="I915" s="554" t="s">
        <v>454</v>
      </c>
      <c r="J915" s="545" t="s">
        <v>81</v>
      </c>
      <c r="K915" s="500" t="s">
        <v>1205</v>
      </c>
      <c r="L915" s="545" t="s">
        <v>83</v>
      </c>
    </row>
    <row r="916" spans="1:12" hidden="1">
      <c r="A916" s="559">
        <v>46108</v>
      </c>
      <c r="B916" s="560" t="s">
        <v>516</v>
      </c>
      <c r="C916" s="553" t="s">
        <v>86</v>
      </c>
      <c r="D916" s="546" t="s">
        <v>84</v>
      </c>
      <c r="E916" s="561">
        <v>500</v>
      </c>
      <c r="F916" s="545">
        <f t="shared" si="15"/>
        <v>0.8833298000141333</v>
      </c>
      <c r="G916" s="545">
        <v>566.04</v>
      </c>
      <c r="H916" s="553" t="s">
        <v>18</v>
      </c>
      <c r="I916" s="554" t="s">
        <v>454</v>
      </c>
      <c r="J916" s="545" t="s">
        <v>81</v>
      </c>
      <c r="K916" s="500" t="s">
        <v>1205</v>
      </c>
      <c r="L916" s="545" t="s">
        <v>83</v>
      </c>
    </row>
    <row r="917" spans="1:12" hidden="1">
      <c r="A917" s="559">
        <v>46108</v>
      </c>
      <c r="B917" s="560" t="s">
        <v>517</v>
      </c>
      <c r="C917" s="553" t="s">
        <v>86</v>
      </c>
      <c r="D917" s="546" t="s">
        <v>84</v>
      </c>
      <c r="E917" s="561">
        <v>500</v>
      </c>
      <c r="F917" s="545">
        <f t="shared" si="15"/>
        <v>0.8833298000141333</v>
      </c>
      <c r="G917" s="545">
        <v>566.04</v>
      </c>
      <c r="H917" s="553" t="s">
        <v>18</v>
      </c>
      <c r="I917" s="554" t="s">
        <v>454</v>
      </c>
      <c r="J917" s="545" t="s">
        <v>81</v>
      </c>
      <c r="K917" s="500" t="s">
        <v>1205</v>
      </c>
      <c r="L917" s="545" t="s">
        <v>83</v>
      </c>
    </row>
    <row r="918" spans="1:12" hidden="1">
      <c r="A918" s="559">
        <v>46108</v>
      </c>
      <c r="B918" s="560" t="s">
        <v>518</v>
      </c>
      <c r="C918" s="553" t="s">
        <v>86</v>
      </c>
      <c r="D918" s="546" t="s">
        <v>84</v>
      </c>
      <c r="E918" s="561">
        <v>500</v>
      </c>
      <c r="F918" s="545">
        <f t="shared" si="15"/>
        <v>0.8833298000141333</v>
      </c>
      <c r="G918" s="545">
        <v>566.04</v>
      </c>
      <c r="H918" s="553" t="s">
        <v>18</v>
      </c>
      <c r="I918" s="554" t="s">
        <v>454</v>
      </c>
      <c r="J918" s="545" t="s">
        <v>81</v>
      </c>
      <c r="K918" s="500" t="s">
        <v>1205</v>
      </c>
      <c r="L918" s="545" t="s">
        <v>83</v>
      </c>
    </row>
    <row r="919" spans="1:12" hidden="1">
      <c r="A919" s="559">
        <v>46108</v>
      </c>
      <c r="B919" s="560" t="s">
        <v>519</v>
      </c>
      <c r="C919" s="553" t="s">
        <v>86</v>
      </c>
      <c r="D919" s="546" t="s">
        <v>84</v>
      </c>
      <c r="E919" s="561">
        <v>500</v>
      </c>
      <c r="F919" s="545">
        <f t="shared" si="15"/>
        <v>0.8833298000141333</v>
      </c>
      <c r="G919" s="545">
        <v>566.04</v>
      </c>
      <c r="H919" s="553" t="s">
        <v>18</v>
      </c>
      <c r="I919" s="554" t="s">
        <v>454</v>
      </c>
      <c r="J919" s="545" t="s">
        <v>81</v>
      </c>
      <c r="K919" s="500" t="s">
        <v>1205</v>
      </c>
      <c r="L919" s="545" t="s">
        <v>83</v>
      </c>
    </row>
    <row r="920" spans="1:12" hidden="1">
      <c r="A920" s="559">
        <v>46108</v>
      </c>
      <c r="B920" s="560" t="s">
        <v>520</v>
      </c>
      <c r="C920" s="553" t="s">
        <v>86</v>
      </c>
      <c r="D920" s="546" t="s">
        <v>84</v>
      </c>
      <c r="E920" s="561">
        <v>500</v>
      </c>
      <c r="F920" s="545">
        <f t="shared" si="15"/>
        <v>0.8833298000141333</v>
      </c>
      <c r="G920" s="545">
        <v>566.04</v>
      </c>
      <c r="H920" s="553" t="s">
        <v>18</v>
      </c>
      <c r="I920" s="554" t="s">
        <v>454</v>
      </c>
      <c r="J920" s="545" t="s">
        <v>81</v>
      </c>
      <c r="K920" s="500" t="s">
        <v>1205</v>
      </c>
      <c r="L920" s="545" t="s">
        <v>83</v>
      </c>
    </row>
    <row r="921" spans="1:12" hidden="1">
      <c r="A921" s="559">
        <v>46108</v>
      </c>
      <c r="B921" s="560" t="s">
        <v>460</v>
      </c>
      <c r="C921" s="553" t="s">
        <v>86</v>
      </c>
      <c r="D921" s="546" t="s">
        <v>84</v>
      </c>
      <c r="E921" s="561">
        <v>500</v>
      </c>
      <c r="F921" s="545">
        <f t="shared" si="15"/>
        <v>0.8833298000141333</v>
      </c>
      <c r="G921" s="545">
        <v>566.04</v>
      </c>
      <c r="H921" s="553" t="s">
        <v>18</v>
      </c>
      <c r="I921" s="554" t="s">
        <v>454</v>
      </c>
      <c r="J921" s="545" t="s">
        <v>81</v>
      </c>
      <c r="K921" s="500" t="s">
        <v>1205</v>
      </c>
      <c r="L921" s="545" t="s">
        <v>83</v>
      </c>
    </row>
    <row r="922" spans="1:12" hidden="1">
      <c r="A922" s="544">
        <v>46108</v>
      </c>
      <c r="B922" s="545" t="s">
        <v>773</v>
      </c>
      <c r="C922" s="546" t="s">
        <v>86</v>
      </c>
      <c r="D922" s="546" t="s">
        <v>84</v>
      </c>
      <c r="E922" s="563">
        <v>1000</v>
      </c>
      <c r="F922" s="545">
        <f t="shared" si="15"/>
        <v>1.7666596000282666</v>
      </c>
      <c r="G922" s="545">
        <v>566.04</v>
      </c>
      <c r="H922" s="546" t="s">
        <v>16</v>
      </c>
      <c r="I922" s="550" t="s">
        <v>485</v>
      </c>
      <c r="J922" s="555" t="s">
        <v>81</v>
      </c>
      <c r="K922" s="500" t="s">
        <v>1205</v>
      </c>
      <c r="L922" s="555" t="s">
        <v>83</v>
      </c>
    </row>
    <row r="923" spans="1:12" hidden="1">
      <c r="A923" s="544">
        <v>46108</v>
      </c>
      <c r="B923" s="545" t="s">
        <v>774</v>
      </c>
      <c r="C923" s="546" t="s">
        <v>86</v>
      </c>
      <c r="D923" s="546" t="s">
        <v>84</v>
      </c>
      <c r="E923" s="563">
        <v>3000</v>
      </c>
      <c r="F923" s="545">
        <f t="shared" si="15"/>
        <v>5.2999788000847996</v>
      </c>
      <c r="G923" s="545">
        <v>566.04</v>
      </c>
      <c r="H923" s="546" t="s">
        <v>16</v>
      </c>
      <c r="I923" s="550" t="s">
        <v>485</v>
      </c>
      <c r="J923" s="555" t="s">
        <v>81</v>
      </c>
      <c r="K923" s="500" t="s">
        <v>1205</v>
      </c>
      <c r="L923" s="555" t="s">
        <v>83</v>
      </c>
    </row>
    <row r="924" spans="1:12" hidden="1">
      <c r="A924" s="544">
        <v>46108</v>
      </c>
      <c r="B924" s="545" t="s">
        <v>775</v>
      </c>
      <c r="C924" s="546" t="s">
        <v>86</v>
      </c>
      <c r="D924" s="546" t="s">
        <v>84</v>
      </c>
      <c r="E924" s="563">
        <v>3000</v>
      </c>
      <c r="F924" s="545">
        <f t="shared" si="15"/>
        <v>5.2999788000847996</v>
      </c>
      <c r="G924" s="545">
        <v>566.04</v>
      </c>
      <c r="H924" s="546" t="s">
        <v>16</v>
      </c>
      <c r="I924" s="550" t="s">
        <v>485</v>
      </c>
      <c r="J924" s="555" t="s">
        <v>81</v>
      </c>
      <c r="K924" s="500" t="s">
        <v>1205</v>
      </c>
      <c r="L924" s="555" t="s">
        <v>83</v>
      </c>
    </row>
    <row r="925" spans="1:12" hidden="1">
      <c r="A925" s="544">
        <v>46108</v>
      </c>
      <c r="B925" s="545" t="s">
        <v>776</v>
      </c>
      <c r="C925" s="546" t="s">
        <v>86</v>
      </c>
      <c r="D925" s="546" t="s">
        <v>84</v>
      </c>
      <c r="E925" s="563">
        <v>1000</v>
      </c>
      <c r="F925" s="545">
        <f t="shared" si="15"/>
        <v>1.7666596000282666</v>
      </c>
      <c r="G925" s="545">
        <v>566.04</v>
      </c>
      <c r="H925" s="546" t="s">
        <v>16</v>
      </c>
      <c r="I925" s="550" t="s">
        <v>485</v>
      </c>
      <c r="J925" s="555" t="s">
        <v>81</v>
      </c>
      <c r="K925" s="500" t="s">
        <v>1205</v>
      </c>
      <c r="L925" s="555" t="s">
        <v>83</v>
      </c>
    </row>
    <row r="926" spans="1:12" hidden="1">
      <c r="A926" s="544">
        <v>46108</v>
      </c>
      <c r="B926" s="545" t="s">
        <v>489</v>
      </c>
      <c r="C926" s="546" t="s">
        <v>89</v>
      </c>
      <c r="D926" s="546" t="s">
        <v>84</v>
      </c>
      <c r="E926" s="563">
        <v>5000</v>
      </c>
      <c r="F926" s="545">
        <f t="shared" si="15"/>
        <v>8.8332980001413333</v>
      </c>
      <c r="G926" s="545">
        <v>566.04</v>
      </c>
      <c r="H926" s="546" t="s">
        <v>16</v>
      </c>
      <c r="I926" s="550" t="s">
        <v>485</v>
      </c>
      <c r="J926" s="555" t="s">
        <v>81</v>
      </c>
      <c r="K926" s="500" t="s">
        <v>1205</v>
      </c>
      <c r="L926" s="555" t="s">
        <v>83</v>
      </c>
    </row>
    <row r="927" spans="1:12" hidden="1">
      <c r="A927" s="544">
        <v>46108</v>
      </c>
      <c r="B927" s="545" t="s">
        <v>526</v>
      </c>
      <c r="C927" s="546" t="s">
        <v>89</v>
      </c>
      <c r="D927" s="546" t="s">
        <v>84</v>
      </c>
      <c r="E927" s="563">
        <v>13000</v>
      </c>
      <c r="F927" s="545">
        <f t="shared" si="15"/>
        <v>22.966574800367468</v>
      </c>
      <c r="G927" s="545">
        <v>566.04</v>
      </c>
      <c r="H927" s="546" t="s">
        <v>16</v>
      </c>
      <c r="I927" s="550" t="s">
        <v>485</v>
      </c>
      <c r="J927" s="555" t="s">
        <v>81</v>
      </c>
      <c r="K927" s="500" t="s">
        <v>1205</v>
      </c>
      <c r="L927" s="555" t="s">
        <v>83</v>
      </c>
    </row>
    <row r="928" spans="1:12" hidden="1">
      <c r="A928" s="544">
        <v>46108</v>
      </c>
      <c r="B928" s="545" t="s">
        <v>527</v>
      </c>
      <c r="C928" s="553" t="s">
        <v>164</v>
      </c>
      <c r="D928" s="546" t="s">
        <v>84</v>
      </c>
      <c r="E928" s="563">
        <v>7000</v>
      </c>
      <c r="F928" s="545">
        <f t="shared" si="15"/>
        <v>12.366617200197867</v>
      </c>
      <c r="G928" s="545">
        <v>566.04</v>
      </c>
      <c r="H928" s="546" t="s">
        <v>16</v>
      </c>
      <c r="I928" s="550" t="s">
        <v>485</v>
      </c>
      <c r="J928" s="555" t="s">
        <v>81</v>
      </c>
      <c r="K928" s="500" t="s">
        <v>1205</v>
      </c>
      <c r="L928" s="555" t="s">
        <v>83</v>
      </c>
    </row>
    <row r="929" spans="1:12" hidden="1">
      <c r="A929" s="544">
        <v>46108</v>
      </c>
      <c r="B929" s="545" t="s">
        <v>352</v>
      </c>
      <c r="C929" s="546" t="s">
        <v>86</v>
      </c>
      <c r="D929" s="546" t="s">
        <v>23</v>
      </c>
      <c r="E929" s="545">
        <v>3500</v>
      </c>
      <c r="F929" s="545">
        <f t="shared" si="15"/>
        <v>6.1833086000989335</v>
      </c>
      <c r="G929" s="545">
        <v>566.04</v>
      </c>
      <c r="H929" s="546" t="s">
        <v>22</v>
      </c>
      <c r="I929" s="545" t="s">
        <v>498</v>
      </c>
      <c r="J929" s="555" t="s">
        <v>81</v>
      </c>
      <c r="K929" s="580" t="s">
        <v>1205</v>
      </c>
      <c r="L929" s="545" t="s">
        <v>83</v>
      </c>
    </row>
    <row r="930" spans="1:12" hidden="1">
      <c r="A930" s="544">
        <v>46108</v>
      </c>
      <c r="B930" s="545" t="s">
        <v>354</v>
      </c>
      <c r="C930" s="546" t="s">
        <v>86</v>
      </c>
      <c r="D930" s="546" t="s">
        <v>23</v>
      </c>
      <c r="E930" s="545">
        <v>3500</v>
      </c>
      <c r="F930" s="545">
        <f t="shared" si="15"/>
        <v>6.1833086000989335</v>
      </c>
      <c r="G930" s="545">
        <v>566.04</v>
      </c>
      <c r="H930" s="546" t="s">
        <v>22</v>
      </c>
      <c r="I930" s="545" t="s">
        <v>498</v>
      </c>
      <c r="J930" s="555" t="s">
        <v>81</v>
      </c>
      <c r="K930" s="580" t="s">
        <v>1205</v>
      </c>
      <c r="L930" s="545" t="s">
        <v>83</v>
      </c>
    </row>
    <row r="931" spans="1:12" hidden="1">
      <c r="A931" s="556">
        <v>46109</v>
      </c>
      <c r="B931" s="557" t="s">
        <v>465</v>
      </c>
      <c r="C931" s="551" t="s">
        <v>86</v>
      </c>
      <c r="D931" s="546" t="s">
        <v>84</v>
      </c>
      <c r="E931" s="558">
        <v>1000</v>
      </c>
      <c r="F931" s="545">
        <f t="shared" si="15"/>
        <v>1.7666596000282666</v>
      </c>
      <c r="G931" s="545">
        <v>566.04</v>
      </c>
      <c r="H931" s="551" t="s">
        <v>11</v>
      </c>
      <c r="I931" s="552" t="s">
        <v>408</v>
      </c>
      <c r="J931" s="545" t="s">
        <v>81</v>
      </c>
      <c r="K931" s="500" t="s">
        <v>1205</v>
      </c>
      <c r="L931" s="545" t="s">
        <v>83</v>
      </c>
    </row>
    <row r="932" spans="1:12" hidden="1">
      <c r="A932" s="556">
        <v>46109</v>
      </c>
      <c r="B932" s="557" t="s">
        <v>528</v>
      </c>
      <c r="C932" s="551" t="s">
        <v>86</v>
      </c>
      <c r="D932" s="546" t="s">
        <v>84</v>
      </c>
      <c r="E932" s="558">
        <v>5000</v>
      </c>
      <c r="F932" s="545">
        <f t="shared" si="15"/>
        <v>8.8332980001413333</v>
      </c>
      <c r="G932" s="545">
        <v>566.04</v>
      </c>
      <c r="H932" s="551" t="s">
        <v>11</v>
      </c>
      <c r="I932" s="552" t="s">
        <v>408</v>
      </c>
      <c r="J932" s="545" t="s">
        <v>81</v>
      </c>
      <c r="K932" s="500" t="s">
        <v>1205</v>
      </c>
      <c r="L932" s="545" t="s">
        <v>83</v>
      </c>
    </row>
    <row r="933" spans="1:12" hidden="1">
      <c r="A933" s="556">
        <v>46109</v>
      </c>
      <c r="B933" s="557" t="s">
        <v>412</v>
      </c>
      <c r="C933" s="551" t="s">
        <v>89</v>
      </c>
      <c r="D933" s="546" t="s">
        <v>84</v>
      </c>
      <c r="E933" s="558">
        <v>5000</v>
      </c>
      <c r="F933" s="545">
        <f t="shared" si="15"/>
        <v>8.8332980001413333</v>
      </c>
      <c r="G933" s="545">
        <v>566.04</v>
      </c>
      <c r="H933" s="551" t="s">
        <v>11</v>
      </c>
      <c r="I933" s="552" t="s">
        <v>408</v>
      </c>
      <c r="J933" s="545" t="s">
        <v>81</v>
      </c>
      <c r="K933" s="500" t="s">
        <v>1205</v>
      </c>
      <c r="L933" s="545" t="s">
        <v>83</v>
      </c>
    </row>
    <row r="934" spans="1:12" hidden="1">
      <c r="A934" s="556">
        <v>46109</v>
      </c>
      <c r="B934" s="557" t="s">
        <v>529</v>
      </c>
      <c r="C934" s="551" t="s">
        <v>86</v>
      </c>
      <c r="D934" s="546" t="s">
        <v>84</v>
      </c>
      <c r="E934" s="558">
        <v>5000</v>
      </c>
      <c r="F934" s="545">
        <f t="shared" si="15"/>
        <v>8.8332980001413333</v>
      </c>
      <c r="G934" s="545">
        <v>566.04</v>
      </c>
      <c r="H934" s="551" t="s">
        <v>11</v>
      </c>
      <c r="I934" s="552" t="s">
        <v>408</v>
      </c>
      <c r="J934" s="545" t="s">
        <v>81</v>
      </c>
      <c r="K934" s="500" t="s">
        <v>1205</v>
      </c>
      <c r="L934" s="545" t="s">
        <v>83</v>
      </c>
    </row>
    <row r="935" spans="1:12" hidden="1">
      <c r="A935" s="544">
        <v>46109</v>
      </c>
      <c r="B935" s="545" t="s">
        <v>530</v>
      </c>
      <c r="C935" s="546" t="s">
        <v>86</v>
      </c>
      <c r="D935" s="546" t="s">
        <v>84</v>
      </c>
      <c r="E935" s="546">
        <v>500</v>
      </c>
      <c r="F935" s="545">
        <f t="shared" si="15"/>
        <v>0.8833298000141333</v>
      </c>
      <c r="G935" s="545">
        <v>566.04</v>
      </c>
      <c r="H935" s="546" t="s">
        <v>20</v>
      </c>
      <c r="I935" s="550" t="s">
        <v>445</v>
      </c>
      <c r="J935" s="545" t="s">
        <v>81</v>
      </c>
      <c r="K935" s="500" t="s">
        <v>1205</v>
      </c>
      <c r="L935" s="545" t="s">
        <v>83</v>
      </c>
    </row>
    <row r="936" spans="1:12" hidden="1">
      <c r="A936" s="544">
        <v>46109</v>
      </c>
      <c r="B936" s="545" t="s">
        <v>531</v>
      </c>
      <c r="C936" s="546" t="s">
        <v>86</v>
      </c>
      <c r="D936" s="546" t="s">
        <v>84</v>
      </c>
      <c r="E936" s="546">
        <v>500</v>
      </c>
      <c r="F936" s="545">
        <f t="shared" si="15"/>
        <v>0.8833298000141333</v>
      </c>
      <c r="G936" s="545">
        <v>566.04</v>
      </c>
      <c r="H936" s="546" t="s">
        <v>20</v>
      </c>
      <c r="I936" s="550" t="s">
        <v>445</v>
      </c>
      <c r="J936" s="545" t="s">
        <v>81</v>
      </c>
      <c r="K936" s="500" t="s">
        <v>1205</v>
      </c>
      <c r="L936" s="545" t="s">
        <v>83</v>
      </c>
    </row>
    <row r="937" spans="1:12" hidden="1">
      <c r="A937" s="544">
        <v>46109</v>
      </c>
      <c r="B937" s="545" t="s">
        <v>532</v>
      </c>
      <c r="C937" s="546" t="s">
        <v>86</v>
      </c>
      <c r="D937" s="546" t="s">
        <v>84</v>
      </c>
      <c r="E937" s="546">
        <v>300</v>
      </c>
      <c r="F937" s="545">
        <f t="shared" si="15"/>
        <v>0.52999788000848003</v>
      </c>
      <c r="G937" s="545">
        <v>566.04</v>
      </c>
      <c r="H937" s="546" t="s">
        <v>20</v>
      </c>
      <c r="I937" s="550" t="s">
        <v>445</v>
      </c>
      <c r="J937" s="545" t="s">
        <v>81</v>
      </c>
      <c r="K937" s="500" t="s">
        <v>1205</v>
      </c>
      <c r="L937" s="545" t="s">
        <v>83</v>
      </c>
    </row>
    <row r="938" spans="1:12" hidden="1">
      <c r="A938" s="544">
        <v>46109</v>
      </c>
      <c r="B938" s="545" t="s">
        <v>473</v>
      </c>
      <c r="C938" s="546" t="s">
        <v>86</v>
      </c>
      <c r="D938" s="546" t="s">
        <v>84</v>
      </c>
      <c r="E938" s="546">
        <v>300</v>
      </c>
      <c r="F938" s="545">
        <f t="shared" si="15"/>
        <v>0.52999788000848003</v>
      </c>
      <c r="G938" s="545">
        <v>566.04</v>
      </c>
      <c r="H938" s="546" t="s">
        <v>20</v>
      </c>
      <c r="I938" s="550" t="s">
        <v>445</v>
      </c>
      <c r="J938" s="545" t="s">
        <v>81</v>
      </c>
      <c r="K938" s="500" t="s">
        <v>1205</v>
      </c>
      <c r="L938" s="545" t="s">
        <v>83</v>
      </c>
    </row>
    <row r="939" spans="1:12" hidden="1">
      <c r="A939" s="544">
        <v>46109</v>
      </c>
      <c r="B939" s="545" t="s">
        <v>533</v>
      </c>
      <c r="C939" s="546" t="s">
        <v>86</v>
      </c>
      <c r="D939" s="546" t="s">
        <v>84</v>
      </c>
      <c r="E939" s="546">
        <v>1000</v>
      </c>
      <c r="F939" s="545">
        <f t="shared" si="15"/>
        <v>1.7666596000282666</v>
      </c>
      <c r="G939" s="545">
        <v>566.04</v>
      </c>
      <c r="H939" s="546" t="s">
        <v>20</v>
      </c>
      <c r="I939" s="550" t="s">
        <v>445</v>
      </c>
      <c r="J939" s="565" t="s">
        <v>81</v>
      </c>
      <c r="K939" s="500" t="s">
        <v>1205</v>
      </c>
      <c r="L939" s="545" t="s">
        <v>83</v>
      </c>
    </row>
    <row r="940" spans="1:12" hidden="1">
      <c r="A940" s="544">
        <v>46109</v>
      </c>
      <c r="B940" s="545" t="s">
        <v>534</v>
      </c>
      <c r="C940" s="546" t="s">
        <v>86</v>
      </c>
      <c r="D940" s="546" t="s">
        <v>84</v>
      </c>
      <c r="E940" s="546">
        <v>1200</v>
      </c>
      <c r="F940" s="545">
        <f t="shared" si="15"/>
        <v>2.1199915200339201</v>
      </c>
      <c r="G940" s="545">
        <v>566.04</v>
      </c>
      <c r="H940" s="546" t="s">
        <v>20</v>
      </c>
      <c r="I940" s="550" t="s">
        <v>445</v>
      </c>
      <c r="J940" s="545" t="s">
        <v>81</v>
      </c>
      <c r="K940" s="500" t="s">
        <v>1205</v>
      </c>
      <c r="L940" s="545" t="s">
        <v>83</v>
      </c>
    </row>
    <row r="941" spans="1:12" hidden="1">
      <c r="A941" s="544">
        <v>46109</v>
      </c>
      <c r="B941" s="545" t="s">
        <v>535</v>
      </c>
      <c r="C941" s="546" t="s">
        <v>86</v>
      </c>
      <c r="D941" s="546" t="s">
        <v>84</v>
      </c>
      <c r="E941" s="546">
        <v>7000</v>
      </c>
      <c r="F941" s="545">
        <f t="shared" si="15"/>
        <v>12.366617200197867</v>
      </c>
      <c r="G941" s="545">
        <v>566.04</v>
      </c>
      <c r="H941" s="546" t="s">
        <v>20</v>
      </c>
      <c r="I941" s="550" t="s">
        <v>445</v>
      </c>
      <c r="J941" s="545" t="s">
        <v>81</v>
      </c>
      <c r="K941" s="500" t="s">
        <v>1205</v>
      </c>
      <c r="L941" s="545" t="s">
        <v>83</v>
      </c>
    </row>
    <row r="942" spans="1:12" hidden="1">
      <c r="A942" s="544">
        <v>46109</v>
      </c>
      <c r="B942" s="545" t="s">
        <v>452</v>
      </c>
      <c r="C942" s="546" t="s">
        <v>89</v>
      </c>
      <c r="D942" s="546" t="s">
        <v>84</v>
      </c>
      <c r="E942" s="546">
        <v>5000</v>
      </c>
      <c r="F942" s="545">
        <f t="shared" si="15"/>
        <v>8.8332980001413333</v>
      </c>
      <c r="G942" s="545">
        <v>566.04</v>
      </c>
      <c r="H942" s="546" t="s">
        <v>20</v>
      </c>
      <c r="I942" s="550" t="s">
        <v>445</v>
      </c>
      <c r="J942" s="545" t="s">
        <v>81</v>
      </c>
      <c r="K942" s="500" t="s">
        <v>1205</v>
      </c>
      <c r="L942" s="545" t="s">
        <v>83</v>
      </c>
    </row>
    <row r="943" spans="1:12" hidden="1">
      <c r="A943" s="544">
        <v>46109</v>
      </c>
      <c r="B943" s="545" t="s">
        <v>480</v>
      </c>
      <c r="C943" s="553" t="s">
        <v>164</v>
      </c>
      <c r="D943" s="546" t="s">
        <v>84</v>
      </c>
      <c r="E943" s="546">
        <v>2000</v>
      </c>
      <c r="F943" s="545">
        <f t="shared" si="15"/>
        <v>3.5333192000565332</v>
      </c>
      <c r="G943" s="545">
        <v>566.04</v>
      </c>
      <c r="H943" s="546" t="s">
        <v>20</v>
      </c>
      <c r="I943" s="550" t="s">
        <v>445</v>
      </c>
      <c r="J943" s="545" t="s">
        <v>81</v>
      </c>
      <c r="K943" s="500" t="s">
        <v>1205</v>
      </c>
      <c r="L943" s="545" t="s">
        <v>83</v>
      </c>
    </row>
    <row r="944" spans="1:12" hidden="1">
      <c r="A944" s="579">
        <v>46109</v>
      </c>
      <c r="B944" s="560" t="s">
        <v>508</v>
      </c>
      <c r="C944" s="553" t="s">
        <v>86</v>
      </c>
      <c r="D944" s="546" t="s">
        <v>84</v>
      </c>
      <c r="E944" s="561">
        <v>500</v>
      </c>
      <c r="F944" s="545">
        <f t="shared" si="15"/>
        <v>0.8833298000141333</v>
      </c>
      <c r="G944" s="545">
        <v>566.04</v>
      </c>
      <c r="H944" s="553" t="s">
        <v>18</v>
      </c>
      <c r="I944" s="554" t="s">
        <v>454</v>
      </c>
      <c r="J944" s="545" t="s">
        <v>81</v>
      </c>
      <c r="K944" s="500" t="s">
        <v>1205</v>
      </c>
      <c r="L944" s="545" t="s">
        <v>83</v>
      </c>
    </row>
    <row r="945" spans="1:12" hidden="1">
      <c r="A945" s="579">
        <v>46109</v>
      </c>
      <c r="B945" s="560" t="s">
        <v>537</v>
      </c>
      <c r="C945" s="553" t="s">
        <v>86</v>
      </c>
      <c r="D945" s="546" t="s">
        <v>84</v>
      </c>
      <c r="E945" s="561">
        <v>9000</v>
      </c>
      <c r="F945" s="545">
        <f t="shared" si="15"/>
        <v>15.899936400254401</v>
      </c>
      <c r="G945" s="545">
        <v>566.04</v>
      </c>
      <c r="H945" s="553" t="s">
        <v>18</v>
      </c>
      <c r="I945" s="554" t="s">
        <v>454</v>
      </c>
      <c r="J945" s="545" t="s">
        <v>81</v>
      </c>
      <c r="K945" s="500" t="s">
        <v>1205</v>
      </c>
      <c r="L945" s="545" t="s">
        <v>83</v>
      </c>
    </row>
    <row r="946" spans="1:12" hidden="1">
      <c r="A946" s="579">
        <v>46109</v>
      </c>
      <c r="B946" s="560" t="s">
        <v>455</v>
      </c>
      <c r="C946" s="553" t="s">
        <v>89</v>
      </c>
      <c r="D946" s="546" t="s">
        <v>84</v>
      </c>
      <c r="E946" s="561">
        <v>5000</v>
      </c>
      <c r="F946" s="545">
        <f t="shared" si="15"/>
        <v>8.8332980001413333</v>
      </c>
      <c r="G946" s="545">
        <v>566.04</v>
      </c>
      <c r="H946" s="553" t="s">
        <v>18</v>
      </c>
      <c r="I946" s="554" t="s">
        <v>454</v>
      </c>
      <c r="J946" s="545" t="s">
        <v>81</v>
      </c>
      <c r="K946" s="500" t="s">
        <v>1205</v>
      </c>
      <c r="L946" s="545" t="s">
        <v>83</v>
      </c>
    </row>
    <row r="947" spans="1:12" hidden="1">
      <c r="A947" s="579">
        <v>46109</v>
      </c>
      <c r="B947" s="560" t="s">
        <v>538</v>
      </c>
      <c r="C947" s="553" t="s">
        <v>89</v>
      </c>
      <c r="D947" s="546" t="s">
        <v>84</v>
      </c>
      <c r="E947" s="561">
        <v>5000</v>
      </c>
      <c r="F947" s="545">
        <f t="shared" si="15"/>
        <v>8.8332980001413333</v>
      </c>
      <c r="G947" s="545">
        <v>566.04</v>
      </c>
      <c r="H947" s="553" t="s">
        <v>18</v>
      </c>
      <c r="I947" s="554" t="s">
        <v>454</v>
      </c>
      <c r="J947" s="545" t="s">
        <v>81</v>
      </c>
      <c r="K947" s="500" t="s">
        <v>1205</v>
      </c>
      <c r="L947" s="545" t="s">
        <v>83</v>
      </c>
    </row>
    <row r="948" spans="1:12" hidden="1">
      <c r="A948" s="579">
        <v>46109</v>
      </c>
      <c r="B948" s="560" t="s">
        <v>539</v>
      </c>
      <c r="C948" s="553" t="s">
        <v>164</v>
      </c>
      <c r="D948" s="546" t="s">
        <v>84</v>
      </c>
      <c r="E948" s="561">
        <v>3000</v>
      </c>
      <c r="F948" s="545">
        <f t="shared" si="15"/>
        <v>5.2999788000847996</v>
      </c>
      <c r="G948" s="545">
        <v>566.04</v>
      </c>
      <c r="H948" s="553" t="s">
        <v>18</v>
      </c>
      <c r="I948" s="554" t="s">
        <v>454</v>
      </c>
      <c r="J948" s="545" t="s">
        <v>81</v>
      </c>
      <c r="K948" s="500" t="s">
        <v>1205</v>
      </c>
      <c r="L948" s="545" t="s">
        <v>83</v>
      </c>
    </row>
    <row r="949" spans="1:12" hidden="1">
      <c r="A949" s="544">
        <v>46109</v>
      </c>
      <c r="B949" s="545" t="s">
        <v>778</v>
      </c>
      <c r="C949" s="546" t="s">
        <v>86</v>
      </c>
      <c r="D949" s="546" t="s">
        <v>84</v>
      </c>
      <c r="E949" s="563">
        <v>10000</v>
      </c>
      <c r="F949" s="545">
        <f t="shared" si="15"/>
        <v>17.666596000282667</v>
      </c>
      <c r="G949" s="545">
        <v>566.04</v>
      </c>
      <c r="H949" s="546" t="s">
        <v>16</v>
      </c>
      <c r="I949" s="550" t="s">
        <v>485</v>
      </c>
      <c r="J949" s="555" t="s">
        <v>81</v>
      </c>
      <c r="K949" s="500" t="s">
        <v>1205</v>
      </c>
      <c r="L949" s="555" t="s">
        <v>83</v>
      </c>
    </row>
    <row r="950" spans="1:12" hidden="1">
      <c r="A950" s="544">
        <v>46109</v>
      </c>
      <c r="B950" s="545" t="s">
        <v>779</v>
      </c>
      <c r="C950" s="546" t="s">
        <v>89</v>
      </c>
      <c r="D950" s="546" t="s">
        <v>84</v>
      </c>
      <c r="E950" s="563">
        <v>5000</v>
      </c>
      <c r="F950" s="545">
        <f t="shared" si="15"/>
        <v>8.8332980001413333</v>
      </c>
      <c r="G950" s="545">
        <v>566.04</v>
      </c>
      <c r="H950" s="546" t="s">
        <v>16</v>
      </c>
      <c r="I950" s="550" t="s">
        <v>485</v>
      </c>
      <c r="J950" s="555" t="s">
        <v>81</v>
      </c>
      <c r="K950" s="500" t="s">
        <v>1205</v>
      </c>
      <c r="L950" s="555" t="s">
        <v>83</v>
      </c>
    </row>
    <row r="951" spans="1:12" hidden="1">
      <c r="A951" s="544">
        <v>46109</v>
      </c>
      <c r="B951" s="545" t="s">
        <v>542</v>
      </c>
      <c r="C951" s="546" t="s">
        <v>86</v>
      </c>
      <c r="D951" s="546" t="s">
        <v>84</v>
      </c>
      <c r="E951" s="563">
        <v>7000</v>
      </c>
      <c r="F951" s="545">
        <f t="shared" si="15"/>
        <v>12.366617200197867</v>
      </c>
      <c r="G951" s="545">
        <v>566.04</v>
      </c>
      <c r="H951" s="546" t="s">
        <v>16</v>
      </c>
      <c r="I951" s="550" t="s">
        <v>485</v>
      </c>
      <c r="J951" s="555" t="s">
        <v>81</v>
      </c>
      <c r="K951" s="500" t="s">
        <v>1205</v>
      </c>
      <c r="L951" s="555" t="s">
        <v>83</v>
      </c>
    </row>
    <row r="952" spans="1:12" hidden="1">
      <c r="A952" s="544">
        <v>46109</v>
      </c>
      <c r="B952" s="545" t="s">
        <v>543</v>
      </c>
      <c r="C952" s="546" t="s">
        <v>86</v>
      </c>
      <c r="D952" s="546" t="s">
        <v>84</v>
      </c>
      <c r="E952" s="563">
        <v>2000</v>
      </c>
      <c r="F952" s="545">
        <f t="shared" si="15"/>
        <v>3.5333192000565332</v>
      </c>
      <c r="G952" s="545">
        <v>566.04</v>
      </c>
      <c r="H952" s="546" t="s">
        <v>16</v>
      </c>
      <c r="I952" s="550" t="s">
        <v>485</v>
      </c>
      <c r="J952" s="555" t="s">
        <v>81</v>
      </c>
      <c r="K952" s="500" t="s">
        <v>1205</v>
      </c>
      <c r="L952" s="555" t="s">
        <v>83</v>
      </c>
    </row>
    <row r="953" spans="1:12" hidden="1">
      <c r="A953" s="544">
        <v>46109</v>
      </c>
      <c r="B953" s="545" t="s">
        <v>544</v>
      </c>
      <c r="C953" s="546" t="s">
        <v>89</v>
      </c>
      <c r="D953" s="546" t="s">
        <v>84</v>
      </c>
      <c r="E953" s="563">
        <v>13000</v>
      </c>
      <c r="F953" s="545">
        <f t="shared" si="15"/>
        <v>22.966574800367468</v>
      </c>
      <c r="G953" s="545">
        <v>566.04</v>
      </c>
      <c r="H953" s="546" t="s">
        <v>16</v>
      </c>
      <c r="I953" s="550" t="s">
        <v>485</v>
      </c>
      <c r="J953" s="555" t="s">
        <v>81</v>
      </c>
      <c r="K953" s="500" t="s">
        <v>1205</v>
      </c>
      <c r="L953" s="555" t="s">
        <v>83</v>
      </c>
    </row>
    <row r="954" spans="1:12" hidden="1">
      <c r="A954" s="544">
        <v>46109</v>
      </c>
      <c r="B954" s="545" t="s">
        <v>527</v>
      </c>
      <c r="C954" s="553" t="s">
        <v>164</v>
      </c>
      <c r="D954" s="546" t="s">
        <v>84</v>
      </c>
      <c r="E954" s="563">
        <v>8000</v>
      </c>
      <c r="F954" s="545">
        <f t="shared" si="15"/>
        <v>14.133276800226133</v>
      </c>
      <c r="G954" s="545">
        <v>566.04</v>
      </c>
      <c r="H954" s="546" t="s">
        <v>16</v>
      </c>
      <c r="I954" s="550" t="s">
        <v>485</v>
      </c>
      <c r="J954" s="555" t="s">
        <v>81</v>
      </c>
      <c r="K954" s="500" t="s">
        <v>1205</v>
      </c>
      <c r="L954" s="555" t="s">
        <v>83</v>
      </c>
    </row>
    <row r="955" spans="1:12" hidden="1">
      <c r="A955" s="544">
        <v>46109</v>
      </c>
      <c r="B955" s="545" t="s">
        <v>545</v>
      </c>
      <c r="C955" s="553" t="s">
        <v>164</v>
      </c>
      <c r="D955" s="546" t="s">
        <v>84</v>
      </c>
      <c r="E955" s="563">
        <v>5000</v>
      </c>
      <c r="F955" s="545">
        <f t="shared" si="15"/>
        <v>8.8332980001413333</v>
      </c>
      <c r="G955" s="545">
        <v>566.04</v>
      </c>
      <c r="H955" s="546" t="s">
        <v>16</v>
      </c>
      <c r="I955" s="550" t="s">
        <v>546</v>
      </c>
      <c r="J955" s="555" t="s">
        <v>81</v>
      </c>
      <c r="K955" s="500" t="s">
        <v>1205</v>
      </c>
      <c r="L955" s="555" t="s">
        <v>83</v>
      </c>
    </row>
    <row r="956" spans="1:12" hidden="1">
      <c r="A956" s="544">
        <v>46109</v>
      </c>
      <c r="B956" s="545" t="s">
        <v>547</v>
      </c>
      <c r="C956" s="546" t="s">
        <v>89</v>
      </c>
      <c r="D956" s="546" t="s">
        <v>84</v>
      </c>
      <c r="E956" s="563">
        <v>13000</v>
      </c>
      <c r="F956" s="545">
        <f t="shared" si="15"/>
        <v>22.966574800367468</v>
      </c>
      <c r="G956" s="545">
        <v>566.04</v>
      </c>
      <c r="H956" s="546" t="s">
        <v>16</v>
      </c>
      <c r="I956" s="550" t="s">
        <v>546</v>
      </c>
      <c r="J956" s="555" t="s">
        <v>81</v>
      </c>
      <c r="K956" s="500" t="s">
        <v>1205</v>
      </c>
      <c r="L956" s="555" t="s">
        <v>83</v>
      </c>
    </row>
    <row r="957" spans="1:12" hidden="1">
      <c r="A957" s="544">
        <v>46109</v>
      </c>
      <c r="B957" s="545" t="s">
        <v>548</v>
      </c>
      <c r="C957" s="546" t="s">
        <v>86</v>
      </c>
      <c r="D957" s="546" t="s">
        <v>84</v>
      </c>
      <c r="E957" s="563">
        <v>12000</v>
      </c>
      <c r="F957" s="545">
        <f t="shared" si="15"/>
        <v>21.199915200339198</v>
      </c>
      <c r="G957" s="545">
        <v>566.04</v>
      </c>
      <c r="H957" s="546" t="s">
        <v>16</v>
      </c>
      <c r="I957" s="550" t="s">
        <v>546</v>
      </c>
      <c r="J957" s="555" t="s">
        <v>81</v>
      </c>
      <c r="K957" s="500" t="s">
        <v>1205</v>
      </c>
      <c r="L957" s="555" t="s">
        <v>83</v>
      </c>
    </row>
    <row r="958" spans="1:12" hidden="1">
      <c r="A958" s="544">
        <v>46109</v>
      </c>
      <c r="B958" s="545" t="s">
        <v>549</v>
      </c>
      <c r="C958" s="546" t="s">
        <v>86</v>
      </c>
      <c r="D958" s="546" t="s">
        <v>84</v>
      </c>
      <c r="E958" s="563">
        <v>2000</v>
      </c>
      <c r="F958" s="545">
        <f t="shared" si="15"/>
        <v>3.5333192000565332</v>
      </c>
      <c r="G958" s="545">
        <v>566.04</v>
      </c>
      <c r="H958" s="546" t="s">
        <v>16</v>
      </c>
      <c r="I958" s="550" t="s">
        <v>546</v>
      </c>
      <c r="J958" s="555" t="s">
        <v>81</v>
      </c>
      <c r="K958" s="500" t="s">
        <v>1205</v>
      </c>
      <c r="L958" s="555" t="s">
        <v>83</v>
      </c>
    </row>
    <row r="959" spans="1:12" hidden="1">
      <c r="A959" s="544">
        <v>46111</v>
      </c>
      <c r="B959" s="545" t="s">
        <v>550</v>
      </c>
      <c r="C959" s="546" t="s">
        <v>190</v>
      </c>
      <c r="D959" s="546" t="s">
        <v>14</v>
      </c>
      <c r="E959" s="573">
        <v>129544</v>
      </c>
      <c r="F959" s="545">
        <f t="shared" si="15"/>
        <v>228.86015122606179</v>
      </c>
      <c r="G959" s="545">
        <v>566.04</v>
      </c>
      <c r="H959" s="546" t="s">
        <v>32</v>
      </c>
      <c r="I959" s="545" t="s">
        <v>551</v>
      </c>
      <c r="J959" s="555" t="s">
        <v>81</v>
      </c>
      <c r="K959" s="548" t="s">
        <v>82</v>
      </c>
      <c r="L959" s="545" t="s">
        <v>83</v>
      </c>
    </row>
    <row r="960" spans="1:12" hidden="1">
      <c r="A960" s="544">
        <v>46111</v>
      </c>
      <c r="B960" s="545" t="s">
        <v>552</v>
      </c>
      <c r="C960" s="546" t="s">
        <v>190</v>
      </c>
      <c r="D960" s="547" t="s">
        <v>10</v>
      </c>
      <c r="E960" s="573">
        <v>388632</v>
      </c>
      <c r="F960" s="545">
        <f t="shared" si="15"/>
        <v>686.58045367818534</v>
      </c>
      <c r="G960" s="545">
        <v>566.04</v>
      </c>
      <c r="H960" s="546" t="s">
        <v>32</v>
      </c>
      <c r="I960" s="545" t="s">
        <v>551</v>
      </c>
      <c r="J960" s="555" t="s">
        <v>81</v>
      </c>
      <c r="K960" s="548" t="s">
        <v>82</v>
      </c>
      <c r="L960" s="545" t="s">
        <v>83</v>
      </c>
    </row>
    <row r="961" spans="1:12" hidden="1">
      <c r="A961" s="544">
        <v>46111</v>
      </c>
      <c r="B961" s="545" t="s">
        <v>553</v>
      </c>
      <c r="C961" s="546" t="s">
        <v>190</v>
      </c>
      <c r="D961" s="546" t="s">
        <v>26</v>
      </c>
      <c r="E961" s="573">
        <v>129544</v>
      </c>
      <c r="F961" s="545">
        <f t="shared" si="15"/>
        <v>228.86015122606179</v>
      </c>
      <c r="G961" s="545">
        <v>566.04</v>
      </c>
      <c r="H961" s="546" t="s">
        <v>32</v>
      </c>
      <c r="I961" s="545" t="s">
        <v>551</v>
      </c>
      <c r="J961" s="555" t="s">
        <v>81</v>
      </c>
      <c r="K961" s="548" t="s">
        <v>82</v>
      </c>
      <c r="L961" s="545" t="s">
        <v>83</v>
      </c>
    </row>
    <row r="962" spans="1:12" hidden="1">
      <c r="A962" s="544">
        <v>46111</v>
      </c>
      <c r="B962" s="545" t="s">
        <v>554</v>
      </c>
      <c r="C962" s="546" t="s">
        <v>190</v>
      </c>
      <c r="D962" s="546" t="s">
        <v>23</v>
      </c>
      <c r="E962" s="573">
        <v>129544</v>
      </c>
      <c r="F962" s="545">
        <f t="shared" ref="F962:F995" si="16">+E962/G962</f>
        <v>228.86015122606179</v>
      </c>
      <c r="G962" s="545">
        <v>566.04</v>
      </c>
      <c r="H962" s="546" t="s">
        <v>32</v>
      </c>
      <c r="I962" s="545" t="s">
        <v>551</v>
      </c>
      <c r="J962" s="555" t="s">
        <v>81</v>
      </c>
      <c r="K962" s="548" t="s">
        <v>82</v>
      </c>
      <c r="L962" s="545" t="s">
        <v>83</v>
      </c>
    </row>
    <row r="963" spans="1:12" hidden="1">
      <c r="A963" s="544">
        <v>46111</v>
      </c>
      <c r="B963" s="545" t="s">
        <v>555</v>
      </c>
      <c r="C963" s="546" t="s">
        <v>190</v>
      </c>
      <c r="D963" s="546" t="s">
        <v>84</v>
      </c>
      <c r="E963" s="573">
        <v>518181</v>
      </c>
      <c r="F963" s="545">
        <f t="shared" si="16"/>
        <v>915.44943820224728</v>
      </c>
      <c r="G963" s="545">
        <v>566.04</v>
      </c>
      <c r="H963" s="546" t="s">
        <v>32</v>
      </c>
      <c r="I963" s="545" t="s">
        <v>551</v>
      </c>
      <c r="J963" s="555" t="s">
        <v>81</v>
      </c>
      <c r="K963" s="548" t="s">
        <v>82</v>
      </c>
      <c r="L963" s="545" t="s">
        <v>83</v>
      </c>
    </row>
    <row r="964" spans="1:12" hidden="1">
      <c r="A964" s="544">
        <v>46111</v>
      </c>
      <c r="B964" s="545" t="s">
        <v>556</v>
      </c>
      <c r="C964" s="546" t="s">
        <v>190</v>
      </c>
      <c r="D964" s="546" t="s">
        <v>14</v>
      </c>
      <c r="E964" s="573">
        <v>34213</v>
      </c>
      <c r="F964" s="545">
        <f t="shared" si="16"/>
        <v>60.442724895767086</v>
      </c>
      <c r="G964" s="545">
        <v>566.04</v>
      </c>
      <c r="H964" s="546" t="s">
        <v>32</v>
      </c>
      <c r="I964" s="545" t="s">
        <v>557</v>
      </c>
      <c r="J964" s="555" t="s">
        <v>81</v>
      </c>
      <c r="K964" s="548" t="s">
        <v>82</v>
      </c>
      <c r="L964" s="545" t="s">
        <v>83</v>
      </c>
    </row>
    <row r="965" spans="1:12" hidden="1">
      <c r="A965" s="544">
        <v>46111</v>
      </c>
      <c r="B965" s="545" t="s">
        <v>558</v>
      </c>
      <c r="C965" s="546" t="s">
        <v>190</v>
      </c>
      <c r="D965" s="547" t="s">
        <v>10</v>
      </c>
      <c r="E965" s="573">
        <v>102639</v>
      </c>
      <c r="F965" s="545">
        <f t="shared" si="16"/>
        <v>181.32817468730127</v>
      </c>
      <c r="G965" s="545">
        <v>566.04</v>
      </c>
      <c r="H965" s="546" t="s">
        <v>32</v>
      </c>
      <c r="I965" s="545" t="s">
        <v>557</v>
      </c>
      <c r="J965" s="555" t="s">
        <v>81</v>
      </c>
      <c r="K965" s="548" t="s">
        <v>82</v>
      </c>
      <c r="L965" s="545" t="s">
        <v>83</v>
      </c>
    </row>
    <row r="966" spans="1:12" hidden="1">
      <c r="A966" s="544">
        <v>46111</v>
      </c>
      <c r="B966" s="545" t="s">
        <v>559</v>
      </c>
      <c r="C966" s="546" t="s">
        <v>190</v>
      </c>
      <c r="D966" s="546" t="s">
        <v>26</v>
      </c>
      <c r="E966" s="573">
        <v>34213</v>
      </c>
      <c r="F966" s="545">
        <f t="shared" si="16"/>
        <v>60.442724895767086</v>
      </c>
      <c r="G966" s="545">
        <v>566.04</v>
      </c>
      <c r="H966" s="546" t="s">
        <v>32</v>
      </c>
      <c r="I966" s="545" t="s">
        <v>557</v>
      </c>
      <c r="J966" s="555" t="s">
        <v>81</v>
      </c>
      <c r="K966" s="548" t="s">
        <v>82</v>
      </c>
      <c r="L966" s="545" t="s">
        <v>83</v>
      </c>
    </row>
    <row r="967" spans="1:12" hidden="1">
      <c r="A967" s="544">
        <v>46111</v>
      </c>
      <c r="B967" s="545" t="s">
        <v>560</v>
      </c>
      <c r="C967" s="546" t="s">
        <v>190</v>
      </c>
      <c r="D967" s="546" t="s">
        <v>23</v>
      </c>
      <c r="E967" s="573">
        <v>34213</v>
      </c>
      <c r="F967" s="545">
        <f t="shared" si="16"/>
        <v>60.442724895767086</v>
      </c>
      <c r="G967" s="545">
        <v>566.04</v>
      </c>
      <c r="H967" s="546" t="s">
        <v>32</v>
      </c>
      <c r="I967" s="545" t="s">
        <v>557</v>
      </c>
      <c r="J967" s="555" t="s">
        <v>81</v>
      </c>
      <c r="K967" s="548" t="s">
        <v>82</v>
      </c>
      <c r="L967" s="545" t="s">
        <v>83</v>
      </c>
    </row>
    <row r="968" spans="1:12" hidden="1">
      <c r="A968" s="544">
        <v>46111</v>
      </c>
      <c r="B968" s="545" t="s">
        <v>561</v>
      </c>
      <c r="C968" s="546" t="s">
        <v>190</v>
      </c>
      <c r="D968" s="546" t="s">
        <v>84</v>
      </c>
      <c r="E968" s="573">
        <v>136852</v>
      </c>
      <c r="F968" s="545">
        <f t="shared" si="16"/>
        <v>241.77089958306834</v>
      </c>
      <c r="G968" s="545">
        <v>566.04</v>
      </c>
      <c r="H968" s="546" t="s">
        <v>32</v>
      </c>
      <c r="I968" s="545" t="s">
        <v>557</v>
      </c>
      <c r="J968" s="555" t="s">
        <v>81</v>
      </c>
      <c r="K968" s="548" t="s">
        <v>82</v>
      </c>
      <c r="L968" s="545" t="s">
        <v>83</v>
      </c>
    </row>
    <row r="969" spans="1:12" hidden="1">
      <c r="A969" s="544">
        <v>46112</v>
      </c>
      <c r="B969" s="545" t="s">
        <v>562</v>
      </c>
      <c r="C969" s="546" t="s">
        <v>125</v>
      </c>
      <c r="D969" s="547" t="s">
        <v>10</v>
      </c>
      <c r="E969" s="546">
        <v>30000</v>
      </c>
      <c r="F969" s="545">
        <f t="shared" si="16"/>
        <v>52.999788000848</v>
      </c>
      <c r="G969" s="545">
        <v>566.04</v>
      </c>
      <c r="H969" s="546" t="s">
        <v>27</v>
      </c>
      <c r="I969" s="550" t="s">
        <v>563</v>
      </c>
      <c r="J969" s="545" t="s">
        <v>81</v>
      </c>
      <c r="K969" s="580" t="s">
        <v>1205</v>
      </c>
      <c r="L969" s="545" t="s">
        <v>83</v>
      </c>
    </row>
    <row r="970" spans="1:12" hidden="1">
      <c r="A970" s="544">
        <v>46112</v>
      </c>
      <c r="B970" s="545" t="s">
        <v>564</v>
      </c>
      <c r="C970" s="546" t="s">
        <v>86</v>
      </c>
      <c r="D970" s="546" t="s">
        <v>84</v>
      </c>
      <c r="E970" s="546">
        <v>3000</v>
      </c>
      <c r="F970" s="545">
        <f t="shared" si="16"/>
        <v>5.2999788000847996</v>
      </c>
      <c r="G970" s="545">
        <v>566.04</v>
      </c>
      <c r="H970" s="546" t="s">
        <v>20</v>
      </c>
      <c r="I970" s="550" t="s">
        <v>565</v>
      </c>
      <c r="J970" s="545" t="s">
        <v>81</v>
      </c>
      <c r="K970" s="500" t="s">
        <v>1205</v>
      </c>
      <c r="L970" s="545" t="s">
        <v>83</v>
      </c>
    </row>
    <row r="971" spans="1:12" hidden="1">
      <c r="A971" s="544">
        <v>46112</v>
      </c>
      <c r="B971" s="545" t="s">
        <v>566</v>
      </c>
      <c r="C971" s="546" t="s">
        <v>86</v>
      </c>
      <c r="D971" s="546" t="s">
        <v>84</v>
      </c>
      <c r="E971" s="546">
        <v>4500</v>
      </c>
      <c r="F971" s="545">
        <f t="shared" si="16"/>
        <v>7.9499682001272003</v>
      </c>
      <c r="G971" s="545">
        <v>566.04</v>
      </c>
      <c r="H971" s="546" t="s">
        <v>20</v>
      </c>
      <c r="I971" s="550" t="s">
        <v>565</v>
      </c>
      <c r="J971" s="545" t="s">
        <v>81</v>
      </c>
      <c r="K971" s="500" t="s">
        <v>1205</v>
      </c>
      <c r="L971" s="545" t="s">
        <v>83</v>
      </c>
    </row>
    <row r="972" spans="1:12" hidden="1">
      <c r="A972" s="544">
        <v>46112</v>
      </c>
      <c r="B972" s="545" t="s">
        <v>567</v>
      </c>
      <c r="C972" s="546" t="s">
        <v>86</v>
      </c>
      <c r="D972" s="546" t="s">
        <v>84</v>
      </c>
      <c r="E972" s="546">
        <v>500</v>
      </c>
      <c r="F972" s="545">
        <f t="shared" si="16"/>
        <v>0.8833298000141333</v>
      </c>
      <c r="G972" s="545">
        <v>566.04</v>
      </c>
      <c r="H972" s="546" t="s">
        <v>20</v>
      </c>
      <c r="I972" s="550" t="s">
        <v>565</v>
      </c>
      <c r="J972" s="545" t="s">
        <v>81</v>
      </c>
      <c r="K972" s="500" t="s">
        <v>1205</v>
      </c>
      <c r="L972" s="545" t="s">
        <v>83</v>
      </c>
    </row>
    <row r="973" spans="1:12" hidden="1">
      <c r="A973" s="544">
        <v>46112</v>
      </c>
      <c r="B973" s="545" t="s">
        <v>568</v>
      </c>
      <c r="C973" s="546" t="s">
        <v>86</v>
      </c>
      <c r="D973" s="546" t="s">
        <v>84</v>
      </c>
      <c r="E973" s="546">
        <v>300</v>
      </c>
      <c r="F973" s="545">
        <f t="shared" si="16"/>
        <v>0.52999788000848003</v>
      </c>
      <c r="G973" s="545">
        <v>566.04</v>
      </c>
      <c r="H973" s="546" t="s">
        <v>20</v>
      </c>
      <c r="I973" s="550" t="s">
        <v>565</v>
      </c>
      <c r="J973" s="545" t="s">
        <v>81</v>
      </c>
      <c r="K973" s="500" t="s">
        <v>1205</v>
      </c>
      <c r="L973" s="545" t="s">
        <v>83</v>
      </c>
    </row>
    <row r="974" spans="1:12" hidden="1">
      <c r="A974" s="544">
        <v>46112</v>
      </c>
      <c r="B974" s="545" t="s">
        <v>569</v>
      </c>
      <c r="C974" s="546" t="s">
        <v>86</v>
      </c>
      <c r="D974" s="546" t="s">
        <v>84</v>
      </c>
      <c r="E974" s="546">
        <v>300</v>
      </c>
      <c r="F974" s="545">
        <f t="shared" si="16"/>
        <v>0.52999788000848003</v>
      </c>
      <c r="G974" s="545">
        <v>566.04</v>
      </c>
      <c r="H974" s="546" t="s">
        <v>20</v>
      </c>
      <c r="I974" s="550" t="s">
        <v>565</v>
      </c>
      <c r="J974" s="545" t="s">
        <v>81</v>
      </c>
      <c r="K974" s="500" t="s">
        <v>1205</v>
      </c>
      <c r="L974" s="545" t="s">
        <v>83</v>
      </c>
    </row>
    <row r="975" spans="1:12" hidden="1">
      <c r="A975" s="544">
        <v>46112</v>
      </c>
      <c r="B975" s="545" t="s">
        <v>570</v>
      </c>
      <c r="C975" s="546" t="s">
        <v>86</v>
      </c>
      <c r="D975" s="546" t="s">
        <v>84</v>
      </c>
      <c r="E975" s="546">
        <v>300</v>
      </c>
      <c r="F975" s="545">
        <f t="shared" si="16"/>
        <v>0.52999788000848003</v>
      </c>
      <c r="G975" s="545">
        <v>566.04</v>
      </c>
      <c r="H975" s="546" t="s">
        <v>20</v>
      </c>
      <c r="I975" s="550" t="s">
        <v>565</v>
      </c>
      <c r="J975" s="545" t="s">
        <v>81</v>
      </c>
      <c r="K975" s="500" t="s">
        <v>1205</v>
      </c>
      <c r="L975" s="545" t="s">
        <v>83</v>
      </c>
    </row>
    <row r="976" spans="1:12" hidden="1">
      <c r="A976" s="544">
        <v>46112</v>
      </c>
      <c r="B976" s="545" t="s">
        <v>571</v>
      </c>
      <c r="C976" s="546" t="s">
        <v>86</v>
      </c>
      <c r="D976" s="546" t="s">
        <v>84</v>
      </c>
      <c r="E976" s="546">
        <v>300</v>
      </c>
      <c r="F976" s="545">
        <f t="shared" si="16"/>
        <v>0.52999788000848003</v>
      </c>
      <c r="G976" s="545">
        <v>566.04</v>
      </c>
      <c r="H976" s="546" t="s">
        <v>20</v>
      </c>
      <c r="I976" s="550" t="s">
        <v>565</v>
      </c>
      <c r="J976" s="545" t="s">
        <v>81</v>
      </c>
      <c r="K976" s="500" t="s">
        <v>1205</v>
      </c>
      <c r="L976" s="545" t="s">
        <v>83</v>
      </c>
    </row>
    <row r="977" spans="1:12" hidden="1">
      <c r="A977" s="544">
        <v>46112</v>
      </c>
      <c r="B977" s="545" t="s">
        <v>759</v>
      </c>
      <c r="C977" s="546" t="s">
        <v>89</v>
      </c>
      <c r="D977" s="546" t="s">
        <v>84</v>
      </c>
      <c r="E977" s="546">
        <v>13000</v>
      </c>
      <c r="F977" s="545">
        <f t="shared" si="16"/>
        <v>22.966574800367468</v>
      </c>
      <c r="G977" s="545">
        <v>566.04</v>
      </c>
      <c r="H977" s="546" t="s">
        <v>20</v>
      </c>
      <c r="I977" s="550" t="s">
        <v>565</v>
      </c>
      <c r="J977" s="545" t="s">
        <v>81</v>
      </c>
      <c r="K977" s="500" t="s">
        <v>1205</v>
      </c>
      <c r="L977" s="545" t="s">
        <v>83</v>
      </c>
    </row>
    <row r="978" spans="1:12" hidden="1">
      <c r="A978" s="544">
        <v>46112</v>
      </c>
      <c r="B978" s="545" t="s">
        <v>573</v>
      </c>
      <c r="C978" s="546" t="s">
        <v>89</v>
      </c>
      <c r="D978" s="546" t="s">
        <v>84</v>
      </c>
      <c r="E978" s="546">
        <v>5000</v>
      </c>
      <c r="F978" s="545">
        <f t="shared" si="16"/>
        <v>8.8332980001413333</v>
      </c>
      <c r="G978" s="545">
        <v>566.04</v>
      </c>
      <c r="H978" s="546" t="s">
        <v>20</v>
      </c>
      <c r="I978" s="550" t="s">
        <v>565</v>
      </c>
      <c r="J978" s="545" t="s">
        <v>81</v>
      </c>
      <c r="K978" s="500" t="s">
        <v>1205</v>
      </c>
      <c r="L978" s="545" t="s">
        <v>83</v>
      </c>
    </row>
    <row r="979" spans="1:12" hidden="1">
      <c r="A979" s="579">
        <v>46112</v>
      </c>
      <c r="B979" s="560" t="s">
        <v>574</v>
      </c>
      <c r="C979" s="553" t="s">
        <v>86</v>
      </c>
      <c r="D979" s="546" t="s">
        <v>84</v>
      </c>
      <c r="E979" s="553">
        <v>2500</v>
      </c>
      <c r="F979" s="545">
        <f t="shared" si="16"/>
        <v>4.4166490000706666</v>
      </c>
      <c r="G979" s="545">
        <v>566.04</v>
      </c>
      <c r="H979" s="553" t="s">
        <v>18</v>
      </c>
      <c r="I979" s="554" t="s">
        <v>575</v>
      </c>
      <c r="J979" s="545" t="s">
        <v>81</v>
      </c>
      <c r="K979" s="500" t="s">
        <v>1205</v>
      </c>
      <c r="L979" s="545" t="s">
        <v>83</v>
      </c>
    </row>
    <row r="980" spans="1:12" hidden="1">
      <c r="A980" s="579">
        <v>46112</v>
      </c>
      <c r="B980" s="560" t="s">
        <v>576</v>
      </c>
      <c r="C980" s="553" t="s">
        <v>86</v>
      </c>
      <c r="D980" s="546" t="s">
        <v>84</v>
      </c>
      <c r="E980" s="553">
        <v>6000</v>
      </c>
      <c r="F980" s="545">
        <f t="shared" si="16"/>
        <v>10.599957600169599</v>
      </c>
      <c r="G980" s="545">
        <v>566.04</v>
      </c>
      <c r="H980" s="553" t="s">
        <v>18</v>
      </c>
      <c r="I980" s="554" t="s">
        <v>575</v>
      </c>
      <c r="J980" s="545" t="s">
        <v>81</v>
      </c>
      <c r="K980" s="500" t="s">
        <v>1205</v>
      </c>
      <c r="L980" s="545" t="s">
        <v>83</v>
      </c>
    </row>
    <row r="981" spans="1:12" hidden="1">
      <c r="A981" s="579">
        <v>46112</v>
      </c>
      <c r="B981" s="560" t="s">
        <v>577</v>
      </c>
      <c r="C981" s="553" t="s">
        <v>89</v>
      </c>
      <c r="D981" s="546" t="s">
        <v>84</v>
      </c>
      <c r="E981" s="553">
        <v>5000</v>
      </c>
      <c r="F981" s="545">
        <f t="shared" si="16"/>
        <v>8.8332980001413333</v>
      </c>
      <c r="G981" s="545">
        <v>566.04</v>
      </c>
      <c r="H981" s="553" t="s">
        <v>18</v>
      </c>
      <c r="I981" s="554" t="s">
        <v>575</v>
      </c>
      <c r="J981" s="545" t="s">
        <v>81</v>
      </c>
      <c r="K981" s="500" t="s">
        <v>1205</v>
      </c>
      <c r="L981" s="545" t="s">
        <v>83</v>
      </c>
    </row>
    <row r="982" spans="1:12" hidden="1">
      <c r="A982" s="579">
        <v>46112</v>
      </c>
      <c r="B982" s="560" t="s">
        <v>578</v>
      </c>
      <c r="C982" s="553" t="s">
        <v>89</v>
      </c>
      <c r="D982" s="546" t="s">
        <v>84</v>
      </c>
      <c r="E982" s="553">
        <v>39000</v>
      </c>
      <c r="F982" s="545">
        <f t="shared" si="16"/>
        <v>68.899724401102404</v>
      </c>
      <c r="G982" s="545">
        <v>566.04</v>
      </c>
      <c r="H982" s="553" t="s">
        <v>18</v>
      </c>
      <c r="I982" s="554" t="s">
        <v>575</v>
      </c>
      <c r="J982" s="545" t="s">
        <v>81</v>
      </c>
      <c r="K982" s="500" t="s">
        <v>1205</v>
      </c>
      <c r="L982" s="545" t="s">
        <v>83</v>
      </c>
    </row>
    <row r="983" spans="1:12" hidden="1">
      <c r="A983" s="579">
        <v>46112</v>
      </c>
      <c r="B983" s="560" t="s">
        <v>579</v>
      </c>
      <c r="C983" s="553" t="s">
        <v>86</v>
      </c>
      <c r="D983" s="546" t="s">
        <v>84</v>
      </c>
      <c r="E983" s="553">
        <v>3000</v>
      </c>
      <c r="F983" s="545">
        <f t="shared" si="16"/>
        <v>5.2999788000847996</v>
      </c>
      <c r="G983" s="545">
        <v>566.04</v>
      </c>
      <c r="H983" s="553" t="s">
        <v>18</v>
      </c>
      <c r="I983" s="554" t="s">
        <v>575</v>
      </c>
      <c r="J983" s="545" t="s">
        <v>81</v>
      </c>
      <c r="K983" s="500" t="s">
        <v>1205</v>
      </c>
      <c r="L983" s="545" t="s">
        <v>83</v>
      </c>
    </row>
    <row r="984" spans="1:12" hidden="1">
      <c r="A984" s="579">
        <v>46112</v>
      </c>
      <c r="B984" s="560" t="s">
        <v>580</v>
      </c>
      <c r="C984" s="553" t="s">
        <v>86</v>
      </c>
      <c r="D984" s="546" t="s">
        <v>84</v>
      </c>
      <c r="E984" s="553">
        <v>1500</v>
      </c>
      <c r="F984" s="545">
        <f t="shared" si="16"/>
        <v>2.6499894000423998</v>
      </c>
      <c r="G984" s="545">
        <v>566.04</v>
      </c>
      <c r="H984" s="553" t="s">
        <v>18</v>
      </c>
      <c r="I984" s="554" t="s">
        <v>575</v>
      </c>
      <c r="J984" s="545" t="s">
        <v>81</v>
      </c>
      <c r="K984" s="500" t="s">
        <v>1205</v>
      </c>
      <c r="L984" s="545" t="s">
        <v>83</v>
      </c>
    </row>
    <row r="985" spans="1:12">
      <c r="A985" s="579">
        <v>46112</v>
      </c>
      <c r="B985" s="560" t="s">
        <v>581</v>
      </c>
      <c r="C985" s="553" t="s">
        <v>86</v>
      </c>
      <c r="D985" s="546" t="s">
        <v>84</v>
      </c>
      <c r="E985" s="553">
        <v>500</v>
      </c>
      <c r="F985" s="545">
        <f t="shared" si="16"/>
        <v>0.8833298000141333</v>
      </c>
      <c r="G985" s="545">
        <v>566.04</v>
      </c>
      <c r="H985" s="553" t="s">
        <v>18</v>
      </c>
      <c r="I985" s="554" t="s">
        <v>575</v>
      </c>
      <c r="J985" s="545" t="s">
        <v>81</v>
      </c>
      <c r="K985" s="580" t="s">
        <v>1205</v>
      </c>
      <c r="L985" s="545" t="s">
        <v>83</v>
      </c>
    </row>
    <row r="986" spans="1:12" hidden="1">
      <c r="A986" s="579">
        <v>46112</v>
      </c>
      <c r="B986" s="560" t="s">
        <v>582</v>
      </c>
      <c r="C986" s="553" t="s">
        <v>86</v>
      </c>
      <c r="D986" s="546" t="s">
        <v>84</v>
      </c>
      <c r="E986" s="553">
        <v>500</v>
      </c>
      <c r="F986" s="545">
        <f t="shared" si="16"/>
        <v>0.8833298000141333</v>
      </c>
      <c r="G986" s="545">
        <v>566.04</v>
      </c>
      <c r="H986" s="553" t="s">
        <v>18</v>
      </c>
      <c r="I986" s="554" t="s">
        <v>575</v>
      </c>
      <c r="J986" s="545" t="s">
        <v>81</v>
      </c>
      <c r="K986" s="500" t="s">
        <v>1205</v>
      </c>
      <c r="L986" s="545" t="s">
        <v>83</v>
      </c>
    </row>
    <row r="987" spans="1:12" hidden="1">
      <c r="A987" s="579">
        <v>46112</v>
      </c>
      <c r="B987" s="560" t="s">
        <v>581</v>
      </c>
      <c r="C987" s="553" t="s">
        <v>86</v>
      </c>
      <c r="D987" s="546" t="s">
        <v>84</v>
      </c>
      <c r="E987" s="553">
        <v>500</v>
      </c>
      <c r="F987" s="545">
        <f t="shared" si="16"/>
        <v>0.8833298000141333</v>
      </c>
      <c r="G987" s="545">
        <v>566.04</v>
      </c>
      <c r="H987" s="553" t="s">
        <v>18</v>
      </c>
      <c r="I987" s="554" t="s">
        <v>575</v>
      </c>
      <c r="J987" s="565" t="s">
        <v>81</v>
      </c>
      <c r="K987" s="500" t="s">
        <v>1205</v>
      </c>
      <c r="L987" s="545" t="s">
        <v>83</v>
      </c>
    </row>
    <row r="988" spans="1:12" hidden="1">
      <c r="A988" s="579">
        <v>46112</v>
      </c>
      <c r="B988" s="560" t="s">
        <v>583</v>
      </c>
      <c r="C988" s="553" t="s">
        <v>164</v>
      </c>
      <c r="D988" s="546" t="s">
        <v>84</v>
      </c>
      <c r="E988" s="553">
        <v>8000</v>
      </c>
      <c r="F988" s="545">
        <f t="shared" si="16"/>
        <v>14.133276800226133</v>
      </c>
      <c r="G988" s="545">
        <v>566.04</v>
      </c>
      <c r="H988" s="553" t="s">
        <v>18</v>
      </c>
      <c r="I988" s="554" t="s">
        <v>575</v>
      </c>
      <c r="J988" s="565" t="s">
        <v>81</v>
      </c>
      <c r="K988" s="500" t="s">
        <v>1205</v>
      </c>
      <c r="L988" s="545" t="s">
        <v>83</v>
      </c>
    </row>
    <row r="989" spans="1:12" hidden="1">
      <c r="A989" s="544">
        <v>46112</v>
      </c>
      <c r="B989" s="545" t="s">
        <v>584</v>
      </c>
      <c r="C989" s="546" t="s">
        <v>86</v>
      </c>
      <c r="D989" s="546" t="s">
        <v>84</v>
      </c>
      <c r="E989" s="563">
        <v>6000</v>
      </c>
      <c r="F989" s="545">
        <f t="shared" si="16"/>
        <v>10.599957600169599</v>
      </c>
      <c r="G989" s="545">
        <v>566.04</v>
      </c>
      <c r="H989" s="546" t="s">
        <v>16</v>
      </c>
      <c r="I989" s="550" t="s">
        <v>546</v>
      </c>
      <c r="J989" s="555" t="s">
        <v>81</v>
      </c>
      <c r="K989" s="500" t="s">
        <v>1205</v>
      </c>
      <c r="L989" s="555" t="s">
        <v>83</v>
      </c>
    </row>
    <row r="990" spans="1:12" hidden="1">
      <c r="A990" s="544">
        <v>46112</v>
      </c>
      <c r="B990" s="545" t="s">
        <v>585</v>
      </c>
      <c r="C990" s="546" t="s">
        <v>86</v>
      </c>
      <c r="D990" s="546" t="s">
        <v>84</v>
      </c>
      <c r="E990" s="563">
        <v>3000</v>
      </c>
      <c r="F990" s="545">
        <f t="shared" si="16"/>
        <v>5.2999788000847996</v>
      </c>
      <c r="G990" s="545">
        <v>566.04</v>
      </c>
      <c r="H990" s="546" t="s">
        <v>16</v>
      </c>
      <c r="I990" s="550" t="s">
        <v>586</v>
      </c>
      <c r="J990" s="555" t="s">
        <v>81</v>
      </c>
      <c r="K990" s="500" t="s">
        <v>1205</v>
      </c>
      <c r="L990" s="555" t="s">
        <v>83</v>
      </c>
    </row>
    <row r="991" spans="1:12" hidden="1">
      <c r="A991" s="544">
        <v>46112</v>
      </c>
      <c r="B991" s="545" t="s">
        <v>587</v>
      </c>
      <c r="C991" s="546" t="s">
        <v>89</v>
      </c>
      <c r="D991" s="546" t="s">
        <v>84</v>
      </c>
      <c r="E991" s="563">
        <v>5000</v>
      </c>
      <c r="F991" s="545">
        <f t="shared" si="16"/>
        <v>8.8332980001413333</v>
      </c>
      <c r="G991" s="545">
        <v>566.04</v>
      </c>
      <c r="H991" s="546" t="s">
        <v>16</v>
      </c>
      <c r="I991" s="550" t="s">
        <v>586</v>
      </c>
      <c r="J991" s="555" t="s">
        <v>81</v>
      </c>
      <c r="K991" s="500" t="s">
        <v>1205</v>
      </c>
      <c r="L991" s="555" t="s">
        <v>83</v>
      </c>
    </row>
    <row r="992" spans="1:12" hidden="1">
      <c r="A992" s="544">
        <v>46112</v>
      </c>
      <c r="B992" s="545" t="s">
        <v>784</v>
      </c>
      <c r="C992" s="546" t="s">
        <v>128</v>
      </c>
      <c r="D992" s="546" t="s">
        <v>84</v>
      </c>
      <c r="E992" s="563">
        <v>7500</v>
      </c>
      <c r="F992" s="545">
        <f t="shared" si="16"/>
        <v>13.249947000212</v>
      </c>
      <c r="G992" s="545">
        <v>566.04</v>
      </c>
      <c r="H992" s="546" t="s">
        <v>16</v>
      </c>
      <c r="I992" s="550" t="s">
        <v>586</v>
      </c>
      <c r="J992" s="555" t="s">
        <v>81</v>
      </c>
      <c r="K992" s="500" t="s">
        <v>1205</v>
      </c>
      <c r="L992" s="555" t="s">
        <v>83</v>
      </c>
    </row>
    <row r="993" spans="1:12" hidden="1">
      <c r="A993" s="544">
        <v>46112</v>
      </c>
      <c r="B993" s="545" t="s">
        <v>589</v>
      </c>
      <c r="C993" s="546" t="s">
        <v>89</v>
      </c>
      <c r="D993" s="546" t="s">
        <v>84</v>
      </c>
      <c r="E993" s="563">
        <v>13000</v>
      </c>
      <c r="F993" s="545">
        <f t="shared" si="16"/>
        <v>22.966574800367468</v>
      </c>
      <c r="G993" s="545">
        <v>566.04</v>
      </c>
      <c r="H993" s="546" t="s">
        <v>16</v>
      </c>
      <c r="I993" s="550" t="s">
        <v>586</v>
      </c>
      <c r="J993" s="555" t="s">
        <v>81</v>
      </c>
      <c r="K993" s="500" t="s">
        <v>1205</v>
      </c>
      <c r="L993" s="555" t="s">
        <v>83</v>
      </c>
    </row>
    <row r="994" spans="1:12" hidden="1">
      <c r="A994" s="544">
        <v>46112</v>
      </c>
      <c r="B994" s="545" t="s">
        <v>590</v>
      </c>
      <c r="C994" s="546" t="s">
        <v>86</v>
      </c>
      <c r="D994" s="546" t="s">
        <v>84</v>
      </c>
      <c r="E994" s="563">
        <v>2000</v>
      </c>
      <c r="F994" s="545">
        <f t="shared" si="16"/>
        <v>3.5333192000565332</v>
      </c>
      <c r="G994" s="545">
        <v>566.04</v>
      </c>
      <c r="H994" s="546" t="s">
        <v>16</v>
      </c>
      <c r="I994" s="550" t="s">
        <v>586</v>
      </c>
      <c r="J994" s="555" t="s">
        <v>81</v>
      </c>
      <c r="K994" s="500" t="s">
        <v>1205</v>
      </c>
      <c r="L994" s="555" t="s">
        <v>83</v>
      </c>
    </row>
    <row r="995" spans="1:12" ht="15" hidden="1" customHeight="1">
      <c r="A995" s="544">
        <v>46112</v>
      </c>
      <c r="B995" s="545" t="s">
        <v>591</v>
      </c>
      <c r="C995" s="546" t="s">
        <v>349</v>
      </c>
      <c r="D995" s="547" t="s">
        <v>10</v>
      </c>
      <c r="E995" s="573">
        <v>12113</v>
      </c>
      <c r="F995" s="545">
        <f t="shared" si="16"/>
        <v>21.399547735142395</v>
      </c>
      <c r="G995" s="545">
        <v>566.04</v>
      </c>
      <c r="H995" s="546" t="s">
        <v>32</v>
      </c>
      <c r="I995" s="545"/>
      <c r="J995" s="555" t="s">
        <v>81</v>
      </c>
      <c r="K995" s="580" t="s">
        <v>1205</v>
      </c>
      <c r="L995" s="545" t="s">
        <v>83</v>
      </c>
    </row>
  </sheetData>
  <autoFilter ref="A1:L995" xr:uid="{00000000-0009-0000-0000-000018000000}">
    <filterColumn colId="2">
      <filters>
        <filter val="Bank Fees"/>
        <filter val="Bonus"/>
        <filter val="Bonus to media Officier"/>
        <filter val="Equipment"/>
        <filter val="Intercity Transport"/>
        <filter val="Internet"/>
        <filter val="Jail Visit"/>
        <filter val="Local Transport"/>
        <filter val="Office Materials"/>
        <filter val="Rent &amp; Utilities"/>
        <filter val="Telephone"/>
        <filter val="Transfers Fees"/>
        <filter val="Travel Subsistence"/>
        <filter val="Trust Building"/>
      </filters>
    </filterColumn>
    <filterColumn colId="3">
      <filters>
        <filter val="Investigation"/>
      </filters>
    </filterColumn>
    <filterColumn colId="10">
      <filters>
        <filter val="Wildcat 2026"/>
      </filters>
    </filterColumn>
  </autoFilter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261"/>
  <sheetViews>
    <sheetView tabSelected="1" workbookViewId="0">
      <selection activeCell="M8" sqref="M8"/>
    </sheetView>
  </sheetViews>
  <sheetFormatPr defaultColWidth="8.7109375" defaultRowHeight="15"/>
  <cols>
    <col min="1" max="1" width="16.5703125" customWidth="1"/>
    <col min="2" max="4" width="13.5703125" customWidth="1"/>
    <col min="5" max="5" width="15.140625" customWidth="1"/>
    <col min="6" max="9" width="13.5703125" customWidth="1"/>
    <col min="10" max="10" width="14" customWidth="1"/>
    <col min="12" max="12" width="18.28515625" customWidth="1"/>
    <col min="13" max="13" width="15.7109375" style="1" bestFit="1" customWidth="1"/>
    <col min="14" max="14" width="32.42578125" style="2" bestFit="1" customWidth="1"/>
    <col min="15" max="15" width="17.7109375" style="2" bestFit="1" customWidth="1"/>
    <col min="16" max="16" width="18.42578125" customWidth="1"/>
  </cols>
  <sheetData>
    <row r="1" spans="1:16" ht="38.25">
      <c r="A1" s="3" t="s">
        <v>1192</v>
      </c>
      <c r="B1" s="4" t="s">
        <v>1193</v>
      </c>
      <c r="C1" s="4" t="s">
        <v>1194</v>
      </c>
      <c r="D1" s="4" t="s">
        <v>1195</v>
      </c>
      <c r="E1" s="4" t="s">
        <v>1196</v>
      </c>
      <c r="F1" s="4" t="s">
        <v>1197</v>
      </c>
      <c r="G1" s="4" t="s">
        <v>1198</v>
      </c>
      <c r="H1" s="4" t="s">
        <v>1199</v>
      </c>
      <c r="I1" s="4" t="s">
        <v>1200</v>
      </c>
      <c r="J1" s="37" t="s">
        <v>1201</v>
      </c>
      <c r="M1"/>
    </row>
    <row r="2" spans="1:16">
      <c r="A2" s="5" t="s">
        <v>82</v>
      </c>
      <c r="B2" s="6"/>
      <c r="C2" s="7"/>
      <c r="D2" s="6">
        <f t="shared" ref="D2:G2" si="0">+SUM(D3:D14)</f>
        <v>18347388</v>
      </c>
      <c r="E2" s="6">
        <f t="shared" si="0"/>
        <v>32413.59</v>
      </c>
      <c r="F2" s="6">
        <f t="shared" si="0"/>
        <v>14864091</v>
      </c>
      <c r="G2" s="6">
        <f t="shared" si="0"/>
        <v>26259.789060843752</v>
      </c>
      <c r="H2" s="8">
        <f>B2+D2-F2</f>
        <v>3483297</v>
      </c>
      <c r="I2" s="18">
        <f>+C2+E2-G2</f>
        <v>6153.8009391562482</v>
      </c>
      <c r="M2" s="494" t="s">
        <v>1217</v>
      </c>
      <c r="N2" s="2" t="s">
        <v>1222</v>
      </c>
      <c r="O2" s="2" t="s">
        <v>1223</v>
      </c>
    </row>
    <row r="3" spans="1:16">
      <c r="A3" s="9" t="s">
        <v>1202</v>
      </c>
      <c r="B3" s="10"/>
      <c r="C3" s="11"/>
      <c r="D3" s="10"/>
      <c r="E3" s="11"/>
      <c r="F3" s="12"/>
      <c r="G3" s="11"/>
      <c r="H3" s="13">
        <f>+B2+D3-F3</f>
        <v>0</v>
      </c>
      <c r="I3" s="22">
        <f>C3+E3-G3</f>
        <v>0</v>
      </c>
      <c r="M3" s="38" t="s">
        <v>785</v>
      </c>
      <c r="N3" s="2">
        <v>671870</v>
      </c>
      <c r="O3" s="2">
        <v>1201.9141323792494</v>
      </c>
    </row>
    <row r="4" spans="1:16">
      <c r="A4" s="14" t="s">
        <v>1203</v>
      </c>
      <c r="B4" s="10"/>
      <c r="C4" s="11"/>
      <c r="D4" s="10"/>
      <c r="E4" s="11"/>
      <c r="F4" s="12"/>
      <c r="G4" s="11"/>
      <c r="H4" s="13">
        <f t="shared" ref="H4:H13" si="1">H3+D4-F4</f>
        <v>0</v>
      </c>
      <c r="I4" s="22">
        <f t="shared" ref="I4:I13" si="2">I3+E4-G4</f>
        <v>0</v>
      </c>
      <c r="M4" s="39" t="s">
        <v>1219</v>
      </c>
      <c r="N4" s="2">
        <v>663420</v>
      </c>
      <c r="O4" s="2">
        <v>1186.797853309482</v>
      </c>
    </row>
    <row r="5" spans="1:16">
      <c r="A5" s="14" t="s">
        <v>1204</v>
      </c>
      <c r="B5" s="10"/>
      <c r="C5" s="11"/>
      <c r="D5" s="10">
        <v>18347388</v>
      </c>
      <c r="E5" s="11">
        <v>32413.59</v>
      </c>
      <c r="F5" s="12">
        <f>N14</f>
        <v>14864091</v>
      </c>
      <c r="G5" s="11">
        <f>O14</f>
        <v>26259.789060843752</v>
      </c>
      <c r="H5" s="13">
        <f t="shared" si="1"/>
        <v>3483297</v>
      </c>
      <c r="I5" s="22">
        <f t="shared" si="2"/>
        <v>6153.8009391562482</v>
      </c>
      <c r="J5">
        <v>566.04</v>
      </c>
      <c r="M5" s="39" t="s">
        <v>1220</v>
      </c>
      <c r="N5" s="2">
        <v>8450</v>
      </c>
      <c r="O5" s="2">
        <v>15.11627906976744</v>
      </c>
    </row>
    <row r="6" spans="1:16">
      <c r="A6" s="14" t="s">
        <v>1206</v>
      </c>
      <c r="B6" s="10"/>
      <c r="C6" s="11"/>
      <c r="D6" s="10"/>
      <c r="E6" s="11"/>
      <c r="F6" s="12"/>
      <c r="G6" s="11"/>
      <c r="H6" s="13">
        <f t="shared" si="1"/>
        <v>3483297</v>
      </c>
      <c r="I6" s="22">
        <f t="shared" si="2"/>
        <v>6153.8009391562482</v>
      </c>
      <c r="M6" s="38" t="s">
        <v>786</v>
      </c>
      <c r="N6" s="2">
        <v>871105</v>
      </c>
      <c r="O6" s="2">
        <v>1569.989529584062</v>
      </c>
    </row>
    <row r="7" spans="1:16">
      <c r="A7" s="14" t="s">
        <v>1207</v>
      </c>
      <c r="B7" s="10"/>
      <c r="C7" s="11"/>
      <c r="D7" s="10"/>
      <c r="E7" s="11"/>
      <c r="F7" s="12"/>
      <c r="G7" s="11"/>
      <c r="H7" s="13">
        <f t="shared" si="1"/>
        <v>3483297</v>
      </c>
      <c r="I7" s="22">
        <f t="shared" si="2"/>
        <v>6153.8009391562482</v>
      </c>
      <c r="M7" s="39" t="s">
        <v>1219</v>
      </c>
      <c r="N7" s="2">
        <v>67500</v>
      </c>
      <c r="O7" s="2">
        <v>120.75134168157422</v>
      </c>
    </row>
    <row r="8" spans="1:16">
      <c r="A8" s="15" t="s">
        <v>55</v>
      </c>
      <c r="B8" s="10"/>
      <c r="C8" s="11"/>
      <c r="D8" s="10"/>
      <c r="E8" s="11"/>
      <c r="F8" s="12"/>
      <c r="G8" s="11"/>
      <c r="H8" s="13">
        <f t="shared" si="1"/>
        <v>3483297</v>
      </c>
      <c r="I8" s="22">
        <f t="shared" si="2"/>
        <v>6153.8009391562482</v>
      </c>
      <c r="M8" s="39" t="s">
        <v>1220</v>
      </c>
      <c r="N8" s="2">
        <v>803605</v>
      </c>
      <c r="O8" s="2">
        <v>1449.2381879024879</v>
      </c>
    </row>
    <row r="9" spans="1:16">
      <c r="A9" s="14" t="s">
        <v>56</v>
      </c>
      <c r="B9" s="10"/>
      <c r="C9" s="11"/>
      <c r="D9" s="10"/>
      <c r="E9" s="11"/>
      <c r="F9" s="12"/>
      <c r="G9" s="11"/>
      <c r="H9" s="13">
        <f t="shared" si="1"/>
        <v>3483297</v>
      </c>
      <c r="I9" s="22">
        <f t="shared" si="2"/>
        <v>6153.8009391562482</v>
      </c>
      <c r="M9" s="38" t="s">
        <v>1205</v>
      </c>
      <c r="N9" s="2">
        <v>8519300</v>
      </c>
      <c r="O9" s="2">
        <v>15112.70563410692</v>
      </c>
    </row>
    <row r="10" spans="1:16">
      <c r="A10" s="14" t="s">
        <v>57</v>
      </c>
      <c r="B10" s="10"/>
      <c r="C10" s="11"/>
      <c r="D10" s="10"/>
      <c r="E10" s="11"/>
      <c r="F10" s="12"/>
      <c r="G10" s="11"/>
      <c r="H10" s="13">
        <f t="shared" si="1"/>
        <v>3483297</v>
      </c>
      <c r="I10" s="22">
        <f t="shared" si="2"/>
        <v>6153.8009391562482</v>
      </c>
      <c r="M10" s="39" t="s">
        <v>1219</v>
      </c>
      <c r="N10" s="2">
        <v>100000</v>
      </c>
      <c r="O10" s="2">
        <v>178.89087656529514</v>
      </c>
    </row>
    <row r="11" spans="1:16">
      <c r="A11" s="14" t="s">
        <v>58</v>
      </c>
      <c r="B11" s="10"/>
      <c r="C11" s="11"/>
      <c r="D11" s="10"/>
      <c r="E11" s="11"/>
      <c r="F11" s="12"/>
      <c r="G11" s="11"/>
      <c r="H11" s="13">
        <f t="shared" si="1"/>
        <v>3483297</v>
      </c>
      <c r="I11" s="22">
        <f t="shared" si="2"/>
        <v>6153.8009391562482</v>
      </c>
      <c r="M11" s="39" t="s">
        <v>1220</v>
      </c>
      <c r="N11" s="2">
        <v>1413000</v>
      </c>
      <c r="O11" s="2">
        <v>2556.06760186358</v>
      </c>
    </row>
    <row r="12" spans="1:16">
      <c r="A12" s="14" t="s">
        <v>1208</v>
      </c>
      <c r="B12" s="10"/>
      <c r="C12" s="11"/>
      <c r="D12" s="10"/>
      <c r="E12" s="11"/>
      <c r="F12" s="12"/>
      <c r="G12" s="11"/>
      <c r="H12" s="13">
        <f t="shared" si="1"/>
        <v>3483297</v>
      </c>
      <c r="I12" s="22">
        <f t="shared" si="2"/>
        <v>6153.8009391562482</v>
      </c>
      <c r="M12" s="39" t="s">
        <v>1221</v>
      </c>
      <c r="N12" s="2">
        <v>7006300</v>
      </c>
      <c r="O12" s="2">
        <v>12377.747155678046</v>
      </c>
    </row>
    <row r="13" spans="1:16">
      <c r="A13" s="16" t="s">
        <v>1209</v>
      </c>
      <c r="B13" s="10"/>
      <c r="C13" s="11"/>
      <c r="D13" s="10"/>
      <c r="E13" s="11"/>
      <c r="F13" s="12"/>
      <c r="G13" s="11"/>
      <c r="H13" s="13">
        <f t="shared" si="1"/>
        <v>3483297</v>
      </c>
      <c r="I13" s="22">
        <f t="shared" si="2"/>
        <v>6153.8009391562482</v>
      </c>
      <c r="M13" s="38" t="s">
        <v>82</v>
      </c>
      <c r="N13" s="2">
        <v>14864091</v>
      </c>
      <c r="O13" s="2">
        <v>26259.789060843752</v>
      </c>
      <c r="P13" s="2"/>
    </row>
    <row r="14" spans="1:16">
      <c r="A14" s="14" t="s">
        <v>1210</v>
      </c>
      <c r="B14" s="10"/>
      <c r="C14" s="11"/>
      <c r="D14" s="10"/>
      <c r="E14" s="11"/>
      <c r="F14" s="12"/>
      <c r="G14" s="11"/>
      <c r="H14" s="13">
        <f>H10+D14-F14</f>
        <v>3483297</v>
      </c>
      <c r="I14" s="22">
        <f>I10+E14-G14</f>
        <v>6153.8009391562482</v>
      </c>
      <c r="M14" s="39" t="s">
        <v>1221</v>
      </c>
      <c r="N14" s="2">
        <v>14864091</v>
      </c>
      <c r="O14" s="2">
        <v>26259.789060843752</v>
      </c>
      <c r="P14" s="2"/>
    </row>
    <row r="15" spans="1:16">
      <c r="A15" s="17" t="s">
        <v>786</v>
      </c>
      <c r="B15" s="6">
        <f>C15*J15</f>
        <v>11595139.0966</v>
      </c>
      <c r="C15" s="18">
        <v>20995.25</v>
      </c>
      <c r="D15" s="8">
        <f t="shared" ref="D15:G15" si="3">SUM(D16:D27)</f>
        <v>0</v>
      </c>
      <c r="E15" s="7">
        <f t="shared" si="3"/>
        <v>0</v>
      </c>
      <c r="F15" s="19">
        <f t="shared" si="3"/>
        <v>871105</v>
      </c>
      <c r="G15" s="20">
        <f t="shared" si="3"/>
        <v>1569.989529584062</v>
      </c>
      <c r="H15" s="19">
        <f>B15+D15-F15</f>
        <v>10724034.0966</v>
      </c>
      <c r="I15" s="20">
        <f>C15+E15-G15</f>
        <v>19425.260470415938</v>
      </c>
      <c r="J15">
        <v>552.27440000000001</v>
      </c>
      <c r="M15" s="38" t="s">
        <v>1218</v>
      </c>
      <c r="N15" s="2">
        <v>24926366</v>
      </c>
      <c r="O15" s="2">
        <v>44144.398356913982</v>
      </c>
    </row>
    <row r="16" spans="1:16">
      <c r="A16" s="9" t="s">
        <v>1202</v>
      </c>
      <c r="B16" s="21"/>
      <c r="C16" s="22"/>
      <c r="D16" s="13"/>
      <c r="E16" s="23"/>
      <c r="F16" s="24">
        <f>N7</f>
        <v>67500</v>
      </c>
      <c r="G16" s="23">
        <f>O7</f>
        <v>120.75134168157422</v>
      </c>
      <c r="H16" s="13">
        <f>B15+D16-F16</f>
        <v>11527639.0966</v>
      </c>
      <c r="I16" s="22">
        <f>C15+E16-G16</f>
        <v>20874.498658318425</v>
      </c>
      <c r="M16"/>
      <c r="N16"/>
      <c r="O16"/>
    </row>
    <row r="17" spans="1:13">
      <c r="A17" s="14" t="s">
        <v>1203</v>
      </c>
      <c r="B17" s="21"/>
      <c r="C17" s="22"/>
      <c r="D17" s="13"/>
      <c r="E17" s="23"/>
      <c r="F17" s="24">
        <f>N8</f>
        <v>803605</v>
      </c>
      <c r="G17" s="23">
        <f>O8</f>
        <v>1449.2381879024879</v>
      </c>
      <c r="H17" s="13">
        <f t="shared" ref="H17:H27" si="4">H16+D17-F17</f>
        <v>10724034.0966</v>
      </c>
      <c r="I17" s="22">
        <f t="shared" ref="I17:I27" si="5">I16+E17-G17</f>
        <v>19425.260470415938</v>
      </c>
      <c r="M17"/>
    </row>
    <row r="18" spans="1:13">
      <c r="A18" s="15" t="s">
        <v>1204</v>
      </c>
      <c r="B18" s="21"/>
      <c r="C18" s="23"/>
      <c r="D18" s="21"/>
      <c r="E18" s="23"/>
      <c r="F18" s="25"/>
      <c r="G18" s="23"/>
      <c r="H18" s="13">
        <f t="shared" si="4"/>
        <v>10724034.0966</v>
      </c>
      <c r="I18" s="22">
        <f t="shared" si="5"/>
        <v>19425.260470415938</v>
      </c>
      <c r="M18"/>
    </row>
    <row r="19" spans="1:13">
      <c r="A19" s="14" t="s">
        <v>1206</v>
      </c>
      <c r="B19" s="21"/>
      <c r="C19" s="23"/>
      <c r="D19" s="21"/>
      <c r="E19" s="23"/>
      <c r="F19" s="25"/>
      <c r="G19" s="23"/>
      <c r="H19" s="13">
        <f t="shared" si="4"/>
        <v>10724034.0966</v>
      </c>
      <c r="I19" s="22">
        <f t="shared" si="5"/>
        <v>19425.260470415938</v>
      </c>
      <c r="M19"/>
    </row>
    <row r="20" spans="1:13">
      <c r="A20" s="14" t="s">
        <v>1207</v>
      </c>
      <c r="B20" s="21"/>
      <c r="C20" s="23"/>
      <c r="D20" s="21"/>
      <c r="E20" s="23"/>
      <c r="F20" s="25"/>
      <c r="G20" s="23"/>
      <c r="H20" s="13">
        <f t="shared" si="4"/>
        <v>10724034.0966</v>
      </c>
      <c r="I20" s="22">
        <f t="shared" si="5"/>
        <v>19425.260470415938</v>
      </c>
      <c r="M20"/>
    </row>
    <row r="21" spans="1:13">
      <c r="A21" s="14" t="s">
        <v>55</v>
      </c>
      <c r="B21" s="21"/>
      <c r="C21" s="23"/>
      <c r="D21" s="21"/>
      <c r="E21" s="23"/>
      <c r="F21" s="25"/>
      <c r="G21" s="23"/>
      <c r="H21" s="13">
        <f t="shared" si="4"/>
        <v>10724034.0966</v>
      </c>
      <c r="I21" s="22">
        <f t="shared" si="5"/>
        <v>19425.260470415938</v>
      </c>
      <c r="M21"/>
    </row>
    <row r="22" spans="1:13">
      <c r="A22" s="14" t="s">
        <v>56</v>
      </c>
      <c r="B22" s="21"/>
      <c r="C22" s="23"/>
      <c r="D22" s="21"/>
      <c r="E22" s="23"/>
      <c r="F22" s="25"/>
      <c r="G22" s="23"/>
      <c r="H22" s="13">
        <f t="shared" si="4"/>
        <v>10724034.0966</v>
      </c>
      <c r="I22" s="22">
        <f t="shared" si="5"/>
        <v>19425.260470415938</v>
      </c>
      <c r="M22"/>
    </row>
    <row r="23" spans="1:13">
      <c r="A23" s="14" t="s">
        <v>57</v>
      </c>
      <c r="B23" s="21"/>
      <c r="C23" s="23"/>
      <c r="D23" s="21"/>
      <c r="E23" s="23"/>
      <c r="F23" s="25"/>
      <c r="G23" s="23"/>
      <c r="H23" s="13">
        <f t="shared" si="4"/>
        <v>10724034.0966</v>
      </c>
      <c r="I23" s="22">
        <f t="shared" si="5"/>
        <v>19425.260470415938</v>
      </c>
      <c r="M23"/>
    </row>
    <row r="24" spans="1:13">
      <c r="A24" s="14" t="s">
        <v>58</v>
      </c>
      <c r="B24" s="21"/>
      <c r="C24" s="23"/>
      <c r="D24" s="21"/>
      <c r="E24" s="23"/>
      <c r="F24" s="25"/>
      <c r="G24" s="23"/>
      <c r="H24" s="13">
        <f t="shared" si="4"/>
        <v>10724034.0966</v>
      </c>
      <c r="I24" s="22">
        <f t="shared" si="5"/>
        <v>19425.260470415938</v>
      </c>
      <c r="M24"/>
    </row>
    <row r="25" spans="1:13">
      <c r="A25" s="14" t="s">
        <v>1208</v>
      </c>
      <c r="B25" s="21"/>
      <c r="C25" s="23"/>
      <c r="D25" s="21"/>
      <c r="E25" s="23"/>
      <c r="F25" s="25"/>
      <c r="G25" s="23"/>
      <c r="H25" s="13">
        <f t="shared" si="4"/>
        <v>10724034.0966</v>
      </c>
      <c r="I25" s="22">
        <f t="shared" si="5"/>
        <v>19425.260470415938</v>
      </c>
      <c r="M25"/>
    </row>
    <row r="26" spans="1:13">
      <c r="A26" s="16" t="s">
        <v>1209</v>
      </c>
      <c r="B26" s="21"/>
      <c r="C26" s="23"/>
      <c r="D26" s="21"/>
      <c r="E26" s="23"/>
      <c r="F26" s="25"/>
      <c r="G26" s="23"/>
      <c r="H26" s="13">
        <f t="shared" si="4"/>
        <v>10724034.0966</v>
      </c>
      <c r="I26" s="22">
        <f t="shared" si="5"/>
        <v>19425.260470415938</v>
      </c>
      <c r="M26"/>
    </row>
    <row r="27" spans="1:13">
      <c r="A27" s="14" t="s">
        <v>1210</v>
      </c>
      <c r="B27" s="21"/>
      <c r="C27" s="23"/>
      <c r="D27" s="21"/>
      <c r="E27" s="23"/>
      <c r="F27" s="25"/>
      <c r="G27" s="23"/>
      <c r="H27" s="13">
        <f t="shared" si="4"/>
        <v>10724034.0966</v>
      </c>
      <c r="I27" s="22">
        <f t="shared" si="5"/>
        <v>19425.260470415938</v>
      </c>
      <c r="M27"/>
    </row>
    <row r="28" spans="1:13">
      <c r="A28" s="26" t="s">
        <v>1211</v>
      </c>
      <c r="B28" s="27">
        <v>-2905182</v>
      </c>
      <c r="C28" s="28">
        <v>-5202.2700000000004</v>
      </c>
      <c r="D28" s="27">
        <f t="shared" ref="D28:G28" si="6">SUM(D29:D40)</f>
        <v>2824772</v>
      </c>
      <c r="E28" s="27">
        <f t="shared" si="6"/>
        <v>5100</v>
      </c>
      <c r="F28" s="27">
        <f t="shared" si="6"/>
        <v>0</v>
      </c>
      <c r="G28" s="27">
        <f t="shared" si="6"/>
        <v>0</v>
      </c>
      <c r="H28" s="29">
        <f>B28+D28-F28</f>
        <v>-80410</v>
      </c>
      <c r="I28" s="40">
        <f>C28+E28-G28</f>
        <v>-102.27</v>
      </c>
      <c r="J28">
        <f>B28/C28</f>
        <v>558.44506340501403</v>
      </c>
      <c r="M28"/>
    </row>
    <row r="29" spans="1:13">
      <c r="A29" s="9" t="s">
        <v>1202</v>
      </c>
      <c r="B29" s="30"/>
      <c r="C29" s="31"/>
      <c r="D29" s="30"/>
      <c r="E29" s="30"/>
      <c r="F29" s="30"/>
      <c r="G29" s="30"/>
      <c r="H29" s="13">
        <f>B28+D29-F29</f>
        <v>-2905182</v>
      </c>
      <c r="I29" s="22">
        <f>C28+E29-G29</f>
        <v>-5202.2700000000004</v>
      </c>
      <c r="M29"/>
    </row>
    <row r="30" spans="1:13">
      <c r="A30" s="14" t="s">
        <v>1203</v>
      </c>
      <c r="B30" s="30"/>
      <c r="C30" s="31"/>
      <c r="D30" s="30">
        <v>2824772</v>
      </c>
      <c r="E30" s="30">
        <v>5100</v>
      </c>
      <c r="F30" s="30"/>
      <c r="G30" s="30"/>
      <c r="H30" s="13">
        <f t="shared" ref="H30:H40" si="7">H29+D30-F30</f>
        <v>-80410</v>
      </c>
      <c r="I30" s="22">
        <f t="shared" ref="I30:I40" si="8">I29+E30-G30</f>
        <v>-102.27</v>
      </c>
      <c r="J30">
        <f>D30/E30</f>
        <v>553.87686274509804</v>
      </c>
      <c r="M30"/>
    </row>
    <row r="31" spans="1:13">
      <c r="A31" s="15" t="s">
        <v>1204</v>
      </c>
      <c r="B31" s="30"/>
      <c r="C31" s="31"/>
      <c r="D31" s="30"/>
      <c r="E31" s="30"/>
      <c r="F31" s="30"/>
      <c r="G31" s="30"/>
      <c r="H31" s="13">
        <f t="shared" si="7"/>
        <v>-80410</v>
      </c>
      <c r="I31" s="22">
        <f t="shared" si="8"/>
        <v>-102.27</v>
      </c>
      <c r="M31"/>
    </row>
    <row r="32" spans="1:13">
      <c r="A32" s="14" t="s">
        <v>1206</v>
      </c>
      <c r="B32" s="30"/>
      <c r="C32" s="31"/>
      <c r="D32" s="30"/>
      <c r="E32" s="30"/>
      <c r="F32" s="30"/>
      <c r="G32" s="30"/>
      <c r="H32" s="13">
        <f t="shared" si="7"/>
        <v>-80410</v>
      </c>
      <c r="I32" s="22">
        <f t="shared" si="8"/>
        <v>-102.27</v>
      </c>
      <c r="M32"/>
    </row>
    <row r="33" spans="1:13">
      <c r="A33" s="14" t="s">
        <v>1207</v>
      </c>
      <c r="B33" s="30"/>
      <c r="C33" s="31"/>
      <c r="D33" s="30"/>
      <c r="E33" s="30"/>
      <c r="F33" s="30"/>
      <c r="G33" s="30"/>
      <c r="H33" s="13">
        <f t="shared" si="7"/>
        <v>-80410</v>
      </c>
      <c r="I33" s="22">
        <f t="shared" si="8"/>
        <v>-102.27</v>
      </c>
      <c r="M33"/>
    </row>
    <row r="34" spans="1:13">
      <c r="A34" s="14" t="s">
        <v>55</v>
      </c>
      <c r="B34" s="30"/>
      <c r="C34" s="31"/>
      <c r="D34" s="30"/>
      <c r="E34" s="30"/>
      <c r="F34" s="30"/>
      <c r="G34" s="30"/>
      <c r="H34" s="13">
        <f t="shared" si="7"/>
        <v>-80410</v>
      </c>
      <c r="I34" s="22">
        <f t="shared" si="8"/>
        <v>-102.27</v>
      </c>
      <c r="M34"/>
    </row>
    <row r="35" spans="1:13">
      <c r="A35" s="14" t="s">
        <v>56</v>
      </c>
      <c r="B35" s="30"/>
      <c r="C35" s="31"/>
      <c r="D35" s="30"/>
      <c r="E35" s="30"/>
      <c r="F35" s="30"/>
      <c r="G35" s="30"/>
      <c r="H35" s="13">
        <f t="shared" si="7"/>
        <v>-80410</v>
      </c>
      <c r="I35" s="22">
        <f t="shared" si="8"/>
        <v>-102.27</v>
      </c>
      <c r="M35"/>
    </row>
    <row r="36" spans="1:13">
      <c r="A36" s="14" t="s">
        <v>57</v>
      </c>
      <c r="B36" s="30"/>
      <c r="C36" s="31"/>
      <c r="D36" s="30"/>
      <c r="E36" s="30"/>
      <c r="F36" s="30"/>
      <c r="G36" s="30"/>
      <c r="H36" s="13">
        <f t="shared" si="7"/>
        <v>-80410</v>
      </c>
      <c r="I36" s="22">
        <f t="shared" si="8"/>
        <v>-102.27</v>
      </c>
      <c r="M36"/>
    </row>
    <row r="37" spans="1:13">
      <c r="A37" s="14" t="s">
        <v>58</v>
      </c>
      <c r="B37" s="30"/>
      <c r="C37" s="31"/>
      <c r="D37" s="30"/>
      <c r="E37" s="30"/>
      <c r="F37" s="30"/>
      <c r="G37" s="30"/>
      <c r="H37" s="13">
        <f t="shared" si="7"/>
        <v>-80410</v>
      </c>
      <c r="I37" s="22">
        <f t="shared" si="8"/>
        <v>-102.27</v>
      </c>
      <c r="M37"/>
    </row>
    <row r="38" spans="1:13">
      <c r="A38" s="14" t="s">
        <v>1208</v>
      </c>
      <c r="B38" s="30"/>
      <c r="C38" s="31"/>
      <c r="D38" s="30"/>
      <c r="E38" s="30"/>
      <c r="F38" s="30"/>
      <c r="G38" s="30"/>
      <c r="H38" s="13">
        <f t="shared" si="7"/>
        <v>-80410</v>
      </c>
      <c r="I38" s="22">
        <f t="shared" si="8"/>
        <v>-102.27</v>
      </c>
      <c r="M38"/>
    </row>
    <row r="39" spans="1:13">
      <c r="A39" s="16" t="s">
        <v>1209</v>
      </c>
      <c r="B39" s="30"/>
      <c r="C39" s="31"/>
      <c r="D39" s="30"/>
      <c r="E39" s="30"/>
      <c r="F39" s="30"/>
      <c r="G39" s="30"/>
      <c r="H39" s="13">
        <f t="shared" si="7"/>
        <v>-80410</v>
      </c>
      <c r="I39" s="22">
        <f t="shared" si="8"/>
        <v>-102.27</v>
      </c>
      <c r="M39"/>
    </row>
    <row r="40" spans="1:13">
      <c r="A40" s="14" t="s">
        <v>1210</v>
      </c>
      <c r="B40" s="30"/>
      <c r="C40" s="31"/>
      <c r="D40" s="30"/>
      <c r="E40" s="30"/>
      <c r="F40" s="30"/>
      <c r="G40" s="30"/>
      <c r="H40" s="13">
        <f t="shared" si="7"/>
        <v>-80410</v>
      </c>
      <c r="I40" s="22">
        <f t="shared" si="8"/>
        <v>-102.27</v>
      </c>
      <c r="M40"/>
    </row>
    <row r="41" spans="1:13">
      <c r="A41" s="26" t="s">
        <v>787</v>
      </c>
      <c r="B41" s="27"/>
      <c r="C41" s="28"/>
      <c r="D41" s="27">
        <f t="shared" ref="D41:G41" si="9">SUM(D42:D53)</f>
        <v>5660345</v>
      </c>
      <c r="E41" s="27">
        <f t="shared" si="9"/>
        <v>10000</v>
      </c>
      <c r="F41" s="27">
        <f t="shared" si="9"/>
        <v>8519300</v>
      </c>
      <c r="G41" s="27">
        <f t="shared" si="9"/>
        <v>15112.70563410692</v>
      </c>
      <c r="H41" s="29">
        <f>B41+D41-F41</f>
        <v>-2858955</v>
      </c>
      <c r="I41" s="40">
        <f>C41+E41-G41</f>
        <v>-5112.7056341069201</v>
      </c>
      <c r="M41"/>
    </row>
    <row r="42" spans="1:13">
      <c r="A42" s="9" t="s">
        <v>1202</v>
      </c>
      <c r="B42" s="30"/>
      <c r="C42" s="31"/>
      <c r="D42" s="30"/>
      <c r="E42" s="30"/>
      <c r="F42" s="30">
        <f>N10</f>
        <v>100000</v>
      </c>
      <c r="G42" s="30">
        <f>O10</f>
        <v>178.89087656529514</v>
      </c>
      <c r="H42" s="13">
        <f>D42-F42</f>
        <v>-100000</v>
      </c>
      <c r="I42" s="22">
        <f>E42-G42</f>
        <v>-178.89087656529514</v>
      </c>
      <c r="M42"/>
    </row>
    <row r="43" spans="1:13">
      <c r="A43" s="14" t="s">
        <v>1203</v>
      </c>
      <c r="B43" s="30"/>
      <c r="C43" s="31"/>
      <c r="D43" s="30"/>
      <c r="E43" s="30"/>
      <c r="F43" s="30">
        <f>N11</f>
        <v>1413000</v>
      </c>
      <c r="G43" s="30">
        <f>O11</f>
        <v>2556.06760186358</v>
      </c>
      <c r="H43" s="13">
        <f t="shared" ref="H43:H53" si="10">H42+D43-F43</f>
        <v>-1513000</v>
      </c>
      <c r="I43" s="22">
        <f t="shared" ref="I43:I53" si="11">I42+E43-G43</f>
        <v>-2734.958478428875</v>
      </c>
      <c r="M43"/>
    </row>
    <row r="44" spans="1:13">
      <c r="A44" s="15" t="s">
        <v>1204</v>
      </c>
      <c r="B44" s="30"/>
      <c r="C44" s="31"/>
      <c r="D44" s="30">
        <v>5660345</v>
      </c>
      <c r="E44" s="30">
        <v>10000</v>
      </c>
      <c r="F44" s="30">
        <f>N12</f>
        <v>7006300</v>
      </c>
      <c r="G44" s="30">
        <f>O12</f>
        <v>12377.747155678046</v>
      </c>
      <c r="H44" s="13">
        <f t="shared" si="10"/>
        <v>-2858955</v>
      </c>
      <c r="I44" s="22">
        <f t="shared" si="11"/>
        <v>-5112.7056341069201</v>
      </c>
      <c r="M44"/>
    </row>
    <row r="45" spans="1:13">
      <c r="A45" s="14" t="s">
        <v>1206</v>
      </c>
      <c r="B45" s="30"/>
      <c r="C45" s="31"/>
      <c r="D45" s="30"/>
      <c r="E45" s="30"/>
      <c r="F45" s="30"/>
      <c r="G45" s="30"/>
      <c r="H45" s="13">
        <f t="shared" si="10"/>
        <v>-2858955</v>
      </c>
      <c r="I45" s="22">
        <f t="shared" si="11"/>
        <v>-5112.7056341069201</v>
      </c>
      <c r="M45"/>
    </row>
    <row r="46" spans="1:13">
      <c r="A46" s="14" t="s">
        <v>1207</v>
      </c>
      <c r="B46" s="30"/>
      <c r="C46" s="31"/>
      <c r="D46" s="30"/>
      <c r="E46" s="30"/>
      <c r="F46" s="30"/>
      <c r="G46" s="30"/>
      <c r="H46" s="13">
        <f t="shared" si="10"/>
        <v>-2858955</v>
      </c>
      <c r="I46" s="22">
        <f t="shared" si="11"/>
        <v>-5112.7056341069201</v>
      </c>
      <c r="M46"/>
    </row>
    <row r="47" spans="1:13">
      <c r="A47" s="14" t="s">
        <v>55</v>
      </c>
      <c r="B47" s="30"/>
      <c r="C47" s="31"/>
      <c r="D47" s="30"/>
      <c r="E47" s="30"/>
      <c r="F47" s="30"/>
      <c r="G47" s="30"/>
      <c r="H47" s="13">
        <f t="shared" si="10"/>
        <v>-2858955</v>
      </c>
      <c r="I47" s="22">
        <f t="shared" si="11"/>
        <v>-5112.7056341069201</v>
      </c>
      <c r="M47"/>
    </row>
    <row r="48" spans="1:13">
      <c r="A48" s="14" t="s">
        <v>56</v>
      </c>
      <c r="B48" s="30"/>
      <c r="C48" s="31"/>
      <c r="D48" s="30"/>
      <c r="E48" s="30"/>
      <c r="F48" s="30"/>
      <c r="G48" s="30"/>
      <c r="H48" s="13">
        <f t="shared" si="10"/>
        <v>-2858955</v>
      </c>
      <c r="I48" s="22">
        <f t="shared" si="11"/>
        <v>-5112.7056341069201</v>
      </c>
      <c r="M48"/>
    </row>
    <row r="49" spans="1:13">
      <c r="A49" s="14" t="s">
        <v>57</v>
      </c>
      <c r="B49" s="30"/>
      <c r="C49" s="31"/>
      <c r="D49" s="30"/>
      <c r="E49" s="30"/>
      <c r="F49" s="30"/>
      <c r="G49" s="30"/>
      <c r="H49" s="13">
        <f t="shared" si="10"/>
        <v>-2858955</v>
      </c>
      <c r="I49" s="22">
        <f t="shared" si="11"/>
        <v>-5112.7056341069201</v>
      </c>
      <c r="M49"/>
    </row>
    <row r="50" spans="1:13">
      <c r="A50" s="14" t="s">
        <v>58</v>
      </c>
      <c r="B50" s="30"/>
      <c r="C50" s="31"/>
      <c r="D50" s="30"/>
      <c r="E50" s="30"/>
      <c r="F50" s="30"/>
      <c r="G50" s="30"/>
      <c r="H50" s="13">
        <f t="shared" si="10"/>
        <v>-2858955</v>
      </c>
      <c r="I50" s="22">
        <f t="shared" si="11"/>
        <v>-5112.7056341069201</v>
      </c>
      <c r="M50"/>
    </row>
    <row r="51" spans="1:13">
      <c r="A51" s="14" t="s">
        <v>1208</v>
      </c>
      <c r="B51" s="30"/>
      <c r="C51" s="31"/>
      <c r="D51" s="30"/>
      <c r="E51" s="30"/>
      <c r="F51" s="30"/>
      <c r="G51" s="30"/>
      <c r="H51" s="13">
        <f t="shared" si="10"/>
        <v>-2858955</v>
      </c>
      <c r="I51" s="22">
        <f t="shared" si="11"/>
        <v>-5112.7056341069201</v>
      </c>
      <c r="M51"/>
    </row>
    <row r="52" spans="1:13">
      <c r="A52" s="16" t="s">
        <v>1209</v>
      </c>
      <c r="B52" s="30"/>
      <c r="C52" s="31"/>
      <c r="D52" s="30"/>
      <c r="E52" s="30"/>
      <c r="F52" s="30"/>
      <c r="G52" s="30"/>
      <c r="H52" s="13">
        <f t="shared" si="10"/>
        <v>-2858955</v>
      </c>
      <c r="I52" s="22">
        <f t="shared" si="11"/>
        <v>-5112.7056341069201</v>
      </c>
      <c r="M52"/>
    </row>
    <row r="53" spans="1:13">
      <c r="A53" s="14" t="s">
        <v>1210</v>
      </c>
      <c r="B53" s="30"/>
      <c r="C53" s="31"/>
      <c r="D53" s="30"/>
      <c r="E53" s="30"/>
      <c r="F53" s="30"/>
      <c r="G53" s="30"/>
      <c r="H53" s="13">
        <f t="shared" si="10"/>
        <v>-2858955</v>
      </c>
      <c r="I53" s="22">
        <f t="shared" si="11"/>
        <v>-5112.7056341069201</v>
      </c>
      <c r="M53"/>
    </row>
    <row r="54" spans="1:13">
      <c r="A54" s="26" t="s">
        <v>1212</v>
      </c>
      <c r="B54" s="32"/>
      <c r="C54" s="33"/>
      <c r="D54" s="32">
        <f t="shared" ref="D54:G54" si="12">SUM(D55:D66)</f>
        <v>671120</v>
      </c>
      <c r="E54" s="32">
        <f t="shared" si="12"/>
        <v>1200</v>
      </c>
      <c r="F54" s="32">
        <f t="shared" si="12"/>
        <v>671870</v>
      </c>
      <c r="G54" s="32">
        <f t="shared" si="12"/>
        <v>1201.9141323792494</v>
      </c>
      <c r="H54" s="8">
        <f>B54+D54-F54</f>
        <v>-750</v>
      </c>
      <c r="I54" s="18">
        <f>C54+E54-G54</f>
        <v>-1.9141323792493949</v>
      </c>
      <c r="M54"/>
    </row>
    <row r="55" spans="1:13">
      <c r="A55" s="9" t="s">
        <v>1202</v>
      </c>
      <c r="B55" s="34"/>
      <c r="C55" s="35"/>
      <c r="D55" s="34">
        <v>671120</v>
      </c>
      <c r="E55" s="35">
        <v>1200</v>
      </c>
      <c r="F55" s="36">
        <f>N4</f>
        <v>663420</v>
      </c>
      <c r="G55" s="35">
        <f>O4</f>
        <v>1186.797853309482</v>
      </c>
      <c r="H55" s="13">
        <f>D55-F55</f>
        <v>7700</v>
      </c>
      <c r="I55" s="22">
        <f>E55-G55</f>
        <v>13.20214669051802</v>
      </c>
      <c r="M55"/>
    </row>
    <row r="56" spans="1:13">
      <c r="A56" s="14" t="s">
        <v>1203</v>
      </c>
      <c r="B56" s="34"/>
      <c r="C56" s="35"/>
      <c r="D56" s="34"/>
      <c r="E56" s="35"/>
      <c r="F56" s="36">
        <f>N5</f>
        <v>8450</v>
      </c>
      <c r="G56" s="35">
        <f>O5</f>
        <v>15.11627906976744</v>
      </c>
      <c r="H56" s="13">
        <f t="shared" ref="H56:H66" si="13">H55+D56-F56</f>
        <v>-750</v>
      </c>
      <c r="I56" s="22">
        <f t="shared" ref="I56:I66" si="14">I55+E56-G56</f>
        <v>-1.9141323792494198</v>
      </c>
      <c r="M56"/>
    </row>
    <row r="57" spans="1:13">
      <c r="A57" s="15" t="s">
        <v>1204</v>
      </c>
      <c r="B57" s="34"/>
      <c r="C57" s="35"/>
      <c r="D57" s="34"/>
      <c r="E57" s="35"/>
      <c r="F57" s="36"/>
      <c r="G57" s="35"/>
      <c r="H57" s="13">
        <f t="shared" si="13"/>
        <v>-750</v>
      </c>
      <c r="I57" s="22">
        <f t="shared" si="14"/>
        <v>-1.9141323792494198</v>
      </c>
      <c r="M57"/>
    </row>
    <row r="58" spans="1:13">
      <c r="A58" s="14" t="s">
        <v>1206</v>
      </c>
      <c r="B58" s="34"/>
      <c r="C58" s="35"/>
      <c r="D58" s="34"/>
      <c r="E58" s="35"/>
      <c r="F58" s="36"/>
      <c r="G58" s="35"/>
      <c r="H58" s="13">
        <f t="shared" si="13"/>
        <v>-750</v>
      </c>
      <c r="I58" s="22">
        <f t="shared" si="14"/>
        <v>-1.9141323792494198</v>
      </c>
      <c r="M58"/>
    </row>
    <row r="59" spans="1:13">
      <c r="A59" s="14" t="s">
        <v>1207</v>
      </c>
      <c r="B59" s="34"/>
      <c r="C59" s="35"/>
      <c r="D59" s="34"/>
      <c r="E59" s="35"/>
      <c r="F59" s="36"/>
      <c r="G59" s="35"/>
      <c r="H59" s="13">
        <f t="shared" si="13"/>
        <v>-750</v>
      </c>
      <c r="I59" s="22">
        <f t="shared" si="14"/>
        <v>-1.9141323792494198</v>
      </c>
      <c r="M59"/>
    </row>
    <row r="60" spans="1:13">
      <c r="A60" s="14" t="s">
        <v>55</v>
      </c>
      <c r="B60" s="34"/>
      <c r="C60" s="35"/>
      <c r="D60" s="34"/>
      <c r="E60" s="35"/>
      <c r="F60" s="36"/>
      <c r="G60" s="35"/>
      <c r="H60" s="13">
        <f t="shared" si="13"/>
        <v>-750</v>
      </c>
      <c r="I60" s="22">
        <f t="shared" si="14"/>
        <v>-1.9141323792494198</v>
      </c>
      <c r="M60"/>
    </row>
    <row r="61" spans="1:13">
      <c r="A61" s="14" t="s">
        <v>56</v>
      </c>
      <c r="B61" s="34"/>
      <c r="C61" s="35"/>
      <c r="D61" s="34"/>
      <c r="E61" s="35"/>
      <c r="F61" s="36"/>
      <c r="G61" s="35"/>
      <c r="H61" s="13">
        <f t="shared" si="13"/>
        <v>-750</v>
      </c>
      <c r="I61" s="22">
        <f t="shared" si="14"/>
        <v>-1.9141323792494198</v>
      </c>
      <c r="M61"/>
    </row>
    <row r="62" spans="1:13">
      <c r="A62" s="14" t="s">
        <v>57</v>
      </c>
      <c r="B62" s="34"/>
      <c r="C62" s="35"/>
      <c r="D62" s="34"/>
      <c r="E62" s="35"/>
      <c r="F62" s="36"/>
      <c r="G62" s="35"/>
      <c r="H62" s="13">
        <f t="shared" si="13"/>
        <v>-750</v>
      </c>
      <c r="I62" s="22">
        <f t="shared" si="14"/>
        <v>-1.9141323792494198</v>
      </c>
      <c r="M62"/>
    </row>
    <row r="63" spans="1:13">
      <c r="A63" s="14" t="s">
        <v>58</v>
      </c>
      <c r="B63" s="34"/>
      <c r="C63" s="35"/>
      <c r="D63" s="34"/>
      <c r="E63" s="35"/>
      <c r="F63" s="36"/>
      <c r="G63" s="35"/>
      <c r="H63" s="13">
        <f t="shared" si="13"/>
        <v>-750</v>
      </c>
      <c r="I63" s="22">
        <f t="shared" si="14"/>
        <v>-1.9141323792494198</v>
      </c>
      <c r="M63"/>
    </row>
    <row r="64" spans="1:13">
      <c r="A64" s="14" t="s">
        <v>1208</v>
      </c>
      <c r="B64" s="34"/>
      <c r="C64" s="35"/>
      <c r="D64" s="34"/>
      <c r="E64" s="35"/>
      <c r="F64" s="36"/>
      <c r="G64" s="35"/>
      <c r="H64" s="13">
        <f t="shared" si="13"/>
        <v>-750</v>
      </c>
      <c r="I64" s="22">
        <f t="shared" si="14"/>
        <v>-1.9141323792494198</v>
      </c>
      <c r="M64"/>
    </row>
    <row r="65" spans="1:13">
      <c r="A65" s="16" t="s">
        <v>1209</v>
      </c>
      <c r="B65" s="34"/>
      <c r="C65" s="35"/>
      <c r="D65" s="34"/>
      <c r="E65" s="35"/>
      <c r="F65" s="36"/>
      <c r="G65" s="35"/>
      <c r="H65" s="13">
        <f t="shared" si="13"/>
        <v>-750</v>
      </c>
      <c r="I65" s="22">
        <f t="shared" si="14"/>
        <v>-1.9141323792494198</v>
      </c>
      <c r="M65"/>
    </row>
    <row r="66" spans="1:13">
      <c r="A66" s="14" t="s">
        <v>1210</v>
      </c>
      <c r="B66" s="34"/>
      <c r="C66" s="35"/>
      <c r="D66" s="34"/>
      <c r="E66" s="35"/>
      <c r="F66" s="36"/>
      <c r="G66" s="35"/>
      <c r="H66" s="13">
        <f t="shared" si="13"/>
        <v>-750</v>
      </c>
      <c r="I66" s="22">
        <f t="shared" si="14"/>
        <v>-1.9141323792494198</v>
      </c>
      <c r="M66"/>
    </row>
    <row r="67" spans="1:13" ht="25.5">
      <c r="A67" s="41" t="s">
        <v>1213</v>
      </c>
      <c r="B67" s="42">
        <v>-8569265.0999999996</v>
      </c>
      <c r="C67" s="43">
        <f>B67/J67</f>
        <v>-15329.6334525939</v>
      </c>
      <c r="D67" s="42"/>
      <c r="E67" s="43"/>
      <c r="F67" s="44"/>
      <c r="G67" s="43"/>
      <c r="H67" s="45">
        <f>B67</f>
        <v>-8569265.0999999996</v>
      </c>
      <c r="I67" s="49">
        <f>C67</f>
        <v>-15329.6334525939</v>
      </c>
      <c r="J67">
        <v>559</v>
      </c>
      <c r="L67" s="2"/>
      <c r="M67"/>
    </row>
    <row r="68" spans="1:13">
      <c r="A68" s="46" t="s">
        <v>1214</v>
      </c>
      <c r="B68" s="47">
        <f t="shared" ref="B68:I68" si="15">B2+B15+B28+B41+B54+B67</f>
        <v>120691.9966</v>
      </c>
      <c r="C68" s="47">
        <f t="shared" si="15"/>
        <v>463.346547406083</v>
      </c>
      <c r="D68" s="47">
        <f t="shared" si="15"/>
        <v>27503625</v>
      </c>
      <c r="E68" s="47">
        <f t="shared" si="15"/>
        <v>48713.59</v>
      </c>
      <c r="F68" s="47">
        <f t="shared" si="15"/>
        <v>24926366</v>
      </c>
      <c r="G68" s="47">
        <f t="shared" si="15"/>
        <v>44144.398356913982</v>
      </c>
      <c r="H68" s="47">
        <f t="shared" si="15"/>
        <v>2697950.9966000002</v>
      </c>
      <c r="I68" s="47">
        <f t="shared" si="15"/>
        <v>5032.5381904921178</v>
      </c>
      <c r="M68"/>
    </row>
    <row r="69" spans="1:13">
      <c r="B69" s="2"/>
      <c r="C69" s="2"/>
      <c r="D69" s="2"/>
      <c r="E69" s="2"/>
      <c r="F69" s="2"/>
      <c r="G69" s="2"/>
      <c r="H69" s="48"/>
      <c r="I69" s="2"/>
      <c r="M69"/>
    </row>
    <row r="70" spans="1:13">
      <c r="B70" s="2">
        <v>120692</v>
      </c>
      <c r="C70" s="2"/>
      <c r="D70" s="2"/>
      <c r="E70" s="2"/>
      <c r="F70" s="2" t="s">
        <v>1215</v>
      </c>
      <c r="G70" s="2"/>
      <c r="H70" s="48">
        <f>+Balance!H24</f>
        <v>2697951</v>
      </c>
      <c r="I70" s="2"/>
      <c r="M70"/>
    </row>
    <row r="71" spans="1:13">
      <c r="B71" s="2">
        <f>+B70-B68</f>
        <v>3.3999998122453698E-3</v>
      </c>
      <c r="C71" s="2"/>
      <c r="D71" s="2"/>
      <c r="E71" s="2"/>
      <c r="F71" s="2" t="s">
        <v>708</v>
      </c>
      <c r="G71" s="2"/>
      <c r="H71" s="48">
        <f>H68-H70</f>
        <v>-3.399999812245369E-3</v>
      </c>
      <c r="I71" s="2"/>
      <c r="M71"/>
    </row>
    <row r="72" spans="1:13">
      <c r="B72" s="1"/>
      <c r="C72" s="1"/>
      <c r="D72" s="1"/>
      <c r="E72" s="1"/>
      <c r="F72" s="1"/>
      <c r="G72" s="1"/>
      <c r="H72" s="48"/>
      <c r="I72" s="1"/>
      <c r="M72"/>
    </row>
    <row r="73" spans="1:13">
      <c r="B73" s="2"/>
      <c r="H73" s="48"/>
      <c r="M73"/>
    </row>
    <row r="74" spans="1:13">
      <c r="B74" s="2"/>
      <c r="H74" s="48"/>
      <c r="M74"/>
    </row>
    <row r="75" spans="1:13">
      <c r="H75" s="48"/>
      <c r="M75"/>
    </row>
    <row r="76" spans="1:13">
      <c r="H76" s="48"/>
      <c r="M76"/>
    </row>
    <row r="77" spans="1:13">
      <c r="H77" s="48"/>
      <c r="M77"/>
    </row>
    <row r="78" spans="1:13">
      <c r="H78" s="48"/>
      <c r="M78"/>
    </row>
    <row r="79" spans="1:13">
      <c r="M79"/>
    </row>
    <row r="80" spans="1:13">
      <c r="M80"/>
    </row>
    <row r="81" spans="13:13">
      <c r="M81"/>
    </row>
    <row r="82" spans="13:13">
      <c r="M82"/>
    </row>
    <row r="83" spans="13:13">
      <c r="M83"/>
    </row>
    <row r="84" spans="13:13">
      <c r="M84"/>
    </row>
    <row r="85" spans="13:13">
      <c r="M85"/>
    </row>
    <row r="86" spans="13:13">
      <c r="M86"/>
    </row>
    <row r="87" spans="13:13">
      <c r="M87"/>
    </row>
    <row r="88" spans="13:13">
      <c r="M88"/>
    </row>
    <row r="89" spans="13:13">
      <c r="M89"/>
    </row>
    <row r="90" spans="13:13">
      <c r="M90"/>
    </row>
    <row r="91" spans="13:13">
      <c r="M91"/>
    </row>
    <row r="92" spans="13:13">
      <c r="M92"/>
    </row>
    <row r="93" spans="13:13">
      <c r="M93"/>
    </row>
    <row r="94" spans="13:13">
      <c r="M94"/>
    </row>
    <row r="95" spans="13:13">
      <c r="M95"/>
    </row>
    <row r="96" spans="13:13">
      <c r="M96"/>
    </row>
    <row r="97" spans="14:15" customFormat="1">
      <c r="N97" s="2"/>
      <c r="O97" s="2"/>
    </row>
    <row r="98" spans="14:15" customFormat="1">
      <c r="N98" s="2"/>
      <c r="O98" s="2"/>
    </row>
    <row r="99" spans="14:15" customFormat="1">
      <c r="N99" s="2"/>
      <c r="O99" s="2"/>
    </row>
    <row r="100" spans="14:15" customFormat="1">
      <c r="N100" s="2"/>
      <c r="O100" s="2"/>
    </row>
    <row r="101" spans="14:15" customFormat="1">
      <c r="N101" s="2"/>
      <c r="O101" s="2"/>
    </row>
    <row r="102" spans="14:15" customFormat="1">
      <c r="N102" s="2"/>
      <c r="O102" s="2"/>
    </row>
    <row r="103" spans="14:15" customFormat="1">
      <c r="N103" s="2"/>
      <c r="O103" s="2"/>
    </row>
    <row r="104" spans="14:15" customFormat="1">
      <c r="N104" s="2"/>
      <c r="O104" s="2"/>
    </row>
    <row r="105" spans="14:15" customFormat="1">
      <c r="N105" s="2"/>
      <c r="O105" s="2"/>
    </row>
    <row r="106" spans="14:15" customFormat="1">
      <c r="N106" s="2"/>
      <c r="O106" s="2"/>
    </row>
    <row r="107" spans="14:15" customFormat="1">
      <c r="N107" s="2"/>
      <c r="O107" s="2"/>
    </row>
    <row r="108" spans="14:15" customFormat="1">
      <c r="N108" s="2"/>
      <c r="O108" s="2"/>
    </row>
    <row r="109" spans="14:15" customFormat="1">
      <c r="N109" s="2"/>
      <c r="O109" s="2"/>
    </row>
    <row r="110" spans="14:15" customFormat="1">
      <c r="N110" s="2"/>
      <c r="O110" s="2"/>
    </row>
    <row r="111" spans="14:15" customFormat="1">
      <c r="N111" s="2"/>
      <c r="O111" s="2"/>
    </row>
    <row r="112" spans="14:15" customFormat="1">
      <c r="N112" s="2"/>
      <c r="O112" s="2"/>
    </row>
    <row r="113" spans="14:15" customFormat="1">
      <c r="N113" s="2"/>
      <c r="O113" s="2"/>
    </row>
    <row r="114" spans="14:15" customFormat="1">
      <c r="N114" s="2"/>
      <c r="O114" s="2"/>
    </row>
    <row r="115" spans="14:15" customFormat="1">
      <c r="N115" s="2"/>
      <c r="O115" s="2"/>
    </row>
    <row r="116" spans="14:15" customFormat="1">
      <c r="N116" s="2"/>
      <c r="O116" s="2"/>
    </row>
    <row r="117" spans="14:15" customFormat="1">
      <c r="N117" s="2"/>
      <c r="O117" s="2"/>
    </row>
    <row r="118" spans="14:15" customFormat="1">
      <c r="N118" s="2"/>
      <c r="O118" s="2"/>
    </row>
    <row r="119" spans="14:15" customFormat="1">
      <c r="N119" s="2"/>
      <c r="O119" s="2"/>
    </row>
    <row r="120" spans="14:15" customFormat="1">
      <c r="N120" s="2"/>
      <c r="O120" s="2"/>
    </row>
    <row r="121" spans="14:15" customFormat="1">
      <c r="N121" s="2"/>
      <c r="O121" s="2"/>
    </row>
    <row r="122" spans="14:15" customFormat="1">
      <c r="N122" s="2"/>
      <c r="O122" s="2"/>
    </row>
    <row r="123" spans="14:15" customFormat="1">
      <c r="N123" s="2"/>
      <c r="O123" s="2"/>
    </row>
    <row r="124" spans="14:15" customFormat="1">
      <c r="N124" s="2"/>
      <c r="O124" s="2"/>
    </row>
    <row r="125" spans="14:15" customFormat="1">
      <c r="N125" s="2"/>
      <c r="O125" s="2"/>
    </row>
    <row r="126" spans="14:15" customFormat="1">
      <c r="N126" s="2"/>
      <c r="O126" s="2"/>
    </row>
    <row r="127" spans="14:15" customFormat="1">
      <c r="N127" s="2"/>
      <c r="O127" s="2"/>
    </row>
    <row r="128" spans="14:15" customFormat="1">
      <c r="N128" s="2"/>
      <c r="O128" s="2"/>
    </row>
    <row r="129" spans="14:15" customFormat="1">
      <c r="N129" s="2"/>
      <c r="O129" s="2"/>
    </row>
    <row r="130" spans="14:15" customFormat="1">
      <c r="N130" s="2"/>
      <c r="O130" s="2"/>
    </row>
    <row r="131" spans="14:15" customFormat="1">
      <c r="N131" s="2"/>
      <c r="O131" s="2"/>
    </row>
    <row r="132" spans="14:15" customFormat="1">
      <c r="N132" s="2"/>
      <c r="O132" s="2"/>
    </row>
    <row r="133" spans="14:15" customFormat="1">
      <c r="N133" s="2"/>
      <c r="O133" s="2"/>
    </row>
    <row r="134" spans="14:15" customFormat="1">
      <c r="N134" s="2"/>
      <c r="O134" s="2"/>
    </row>
    <row r="135" spans="14:15" customFormat="1">
      <c r="N135" s="2"/>
      <c r="O135" s="2"/>
    </row>
    <row r="136" spans="14:15" customFormat="1">
      <c r="N136" s="2"/>
      <c r="O136" s="2"/>
    </row>
    <row r="137" spans="14:15" customFormat="1">
      <c r="N137" s="2"/>
      <c r="O137" s="2"/>
    </row>
    <row r="138" spans="14:15" customFormat="1">
      <c r="N138" s="2"/>
      <c r="O138" s="2"/>
    </row>
    <row r="139" spans="14:15" customFormat="1">
      <c r="N139" s="2"/>
      <c r="O139" s="2"/>
    </row>
    <row r="140" spans="14:15" customFormat="1">
      <c r="N140" s="2"/>
      <c r="O140" s="2"/>
    </row>
    <row r="141" spans="14:15" customFormat="1">
      <c r="N141" s="2"/>
      <c r="O141" s="2"/>
    </row>
    <row r="142" spans="14:15" customFormat="1">
      <c r="N142" s="2"/>
      <c r="O142" s="2"/>
    </row>
    <row r="143" spans="14:15" customFormat="1">
      <c r="N143" s="2"/>
      <c r="O143" s="2"/>
    </row>
    <row r="144" spans="14:15" customFormat="1">
      <c r="N144" s="2"/>
      <c r="O144" s="2"/>
    </row>
    <row r="145" spans="14:15" customFormat="1">
      <c r="N145" s="2"/>
      <c r="O145" s="2"/>
    </row>
    <row r="146" spans="14:15" customFormat="1">
      <c r="N146" s="2"/>
      <c r="O146" s="2"/>
    </row>
    <row r="147" spans="14:15" customFormat="1">
      <c r="N147" s="2"/>
      <c r="O147" s="2"/>
    </row>
    <row r="148" spans="14:15" customFormat="1">
      <c r="N148" s="2"/>
      <c r="O148" s="2"/>
    </row>
    <row r="149" spans="14:15" customFormat="1">
      <c r="N149" s="2"/>
      <c r="O149" s="2"/>
    </row>
    <row r="150" spans="14:15" customFormat="1">
      <c r="N150" s="2"/>
      <c r="O150" s="2"/>
    </row>
    <row r="151" spans="14:15" customFormat="1">
      <c r="N151" s="2"/>
      <c r="O151" s="2"/>
    </row>
    <row r="152" spans="14:15" customFormat="1">
      <c r="N152" s="2"/>
      <c r="O152" s="2"/>
    </row>
    <row r="153" spans="14:15" customFormat="1">
      <c r="N153" s="2"/>
      <c r="O153" s="2"/>
    </row>
    <row r="154" spans="14:15" customFormat="1">
      <c r="N154" s="2"/>
      <c r="O154" s="2"/>
    </row>
    <row r="155" spans="14:15" customFormat="1">
      <c r="N155" s="2"/>
      <c r="O155" s="2"/>
    </row>
    <row r="156" spans="14:15" customFormat="1">
      <c r="N156" s="2"/>
      <c r="O156" s="2"/>
    </row>
    <row r="157" spans="14:15" customFormat="1">
      <c r="N157" s="2"/>
      <c r="O157" s="2"/>
    </row>
    <row r="158" spans="14:15" customFormat="1">
      <c r="N158" s="2"/>
      <c r="O158" s="2"/>
    </row>
    <row r="159" spans="14:15" customFormat="1">
      <c r="N159" s="2"/>
      <c r="O159" s="2"/>
    </row>
    <row r="160" spans="14:15" customFormat="1">
      <c r="N160" s="2"/>
      <c r="O160" s="2"/>
    </row>
    <row r="161" spans="14:15" customFormat="1">
      <c r="N161" s="2"/>
      <c r="O161" s="2"/>
    </row>
    <row r="162" spans="14:15" customFormat="1">
      <c r="N162" s="2"/>
      <c r="O162" s="2"/>
    </row>
    <row r="163" spans="14:15" customFormat="1">
      <c r="N163" s="2"/>
      <c r="O163" s="2"/>
    </row>
    <row r="164" spans="14:15" customFormat="1">
      <c r="N164" s="2"/>
      <c r="O164" s="2"/>
    </row>
    <row r="165" spans="14:15" customFormat="1">
      <c r="N165" s="2"/>
      <c r="O165" s="2"/>
    </row>
    <row r="166" spans="14:15" customFormat="1">
      <c r="N166" s="2"/>
      <c r="O166" s="2"/>
    </row>
    <row r="167" spans="14:15" customFormat="1">
      <c r="N167" s="2"/>
      <c r="O167" s="2"/>
    </row>
    <row r="168" spans="14:15" customFormat="1">
      <c r="N168" s="2"/>
      <c r="O168" s="2"/>
    </row>
    <row r="169" spans="14:15" customFormat="1">
      <c r="N169" s="2"/>
      <c r="O169" s="2"/>
    </row>
    <row r="170" spans="14:15" customFormat="1">
      <c r="N170" s="2"/>
      <c r="O170" s="2"/>
    </row>
    <row r="171" spans="14:15" customFormat="1">
      <c r="N171" s="2"/>
      <c r="O171" s="2"/>
    </row>
    <row r="172" spans="14:15" customFormat="1">
      <c r="N172" s="2"/>
      <c r="O172" s="2"/>
    </row>
    <row r="173" spans="14:15" customFormat="1">
      <c r="N173" s="2"/>
      <c r="O173" s="2"/>
    </row>
    <row r="174" spans="14:15" customFormat="1">
      <c r="N174" s="2"/>
      <c r="O174" s="2"/>
    </row>
    <row r="175" spans="14:15" customFormat="1">
      <c r="N175" s="2"/>
      <c r="O175" s="2"/>
    </row>
    <row r="176" spans="14:15" customFormat="1">
      <c r="N176" s="2"/>
      <c r="O176" s="2"/>
    </row>
    <row r="177" spans="14:15" customFormat="1">
      <c r="N177" s="2"/>
      <c r="O177" s="2"/>
    </row>
    <row r="178" spans="14:15" customFormat="1">
      <c r="N178" s="2"/>
      <c r="O178" s="2"/>
    </row>
    <row r="179" spans="14:15" customFormat="1">
      <c r="N179" s="2"/>
      <c r="O179" s="2"/>
    </row>
    <row r="180" spans="14:15" customFormat="1">
      <c r="N180" s="2"/>
      <c r="O180" s="2"/>
    </row>
    <row r="181" spans="14:15" customFormat="1">
      <c r="N181" s="2"/>
      <c r="O181" s="2"/>
    </row>
    <row r="182" spans="14:15" customFormat="1">
      <c r="N182" s="2"/>
      <c r="O182" s="2"/>
    </row>
    <row r="183" spans="14:15" customFormat="1">
      <c r="N183" s="2"/>
      <c r="O183" s="2"/>
    </row>
    <row r="184" spans="14:15" customFormat="1">
      <c r="N184" s="2"/>
      <c r="O184" s="2"/>
    </row>
    <row r="185" spans="14:15" customFormat="1">
      <c r="N185" s="2"/>
      <c r="O185" s="2"/>
    </row>
    <row r="186" spans="14:15" customFormat="1">
      <c r="N186" s="2"/>
      <c r="O186" s="2"/>
    </row>
    <row r="187" spans="14:15" customFormat="1">
      <c r="N187" s="2"/>
      <c r="O187" s="2"/>
    </row>
    <row r="188" spans="14:15" customFormat="1">
      <c r="N188" s="2"/>
      <c r="O188" s="2"/>
    </row>
    <row r="189" spans="14:15" customFormat="1">
      <c r="N189" s="2"/>
      <c r="O189" s="2"/>
    </row>
    <row r="190" spans="14:15" customFormat="1">
      <c r="N190" s="2"/>
      <c r="O190" s="2"/>
    </row>
    <row r="191" spans="14:15" customFormat="1">
      <c r="N191" s="2"/>
      <c r="O191" s="2"/>
    </row>
    <row r="192" spans="14:15" customFormat="1">
      <c r="N192" s="2"/>
      <c r="O192" s="2"/>
    </row>
    <row r="193" spans="14:15" customFormat="1">
      <c r="N193" s="2"/>
      <c r="O193" s="2"/>
    </row>
    <row r="194" spans="14:15" customFormat="1">
      <c r="N194" s="2"/>
      <c r="O194" s="2"/>
    </row>
    <row r="195" spans="14:15" customFormat="1">
      <c r="N195" s="2"/>
      <c r="O195" s="2"/>
    </row>
    <row r="196" spans="14:15" customFormat="1">
      <c r="N196" s="2"/>
      <c r="O196" s="2"/>
    </row>
    <row r="197" spans="14:15" customFormat="1">
      <c r="N197" s="2"/>
      <c r="O197" s="2"/>
    </row>
    <row r="198" spans="14:15" customFormat="1">
      <c r="N198" s="2"/>
      <c r="O198" s="2"/>
    </row>
    <row r="199" spans="14:15" customFormat="1">
      <c r="N199" s="2"/>
      <c r="O199" s="2"/>
    </row>
    <row r="200" spans="14:15" customFormat="1">
      <c r="N200" s="2"/>
      <c r="O200" s="2"/>
    </row>
    <row r="201" spans="14:15" customFormat="1">
      <c r="N201" s="2"/>
      <c r="O201" s="2"/>
    </row>
    <row r="202" spans="14:15" customFormat="1">
      <c r="N202" s="2"/>
      <c r="O202" s="2"/>
    </row>
    <row r="203" spans="14:15" customFormat="1">
      <c r="N203" s="2"/>
      <c r="O203" s="2"/>
    </row>
    <row r="204" spans="14:15" customFormat="1">
      <c r="N204" s="2"/>
      <c r="O204" s="2"/>
    </row>
    <row r="205" spans="14:15" customFormat="1">
      <c r="N205" s="2"/>
      <c r="O205" s="2"/>
    </row>
    <row r="206" spans="14:15" customFormat="1">
      <c r="N206" s="2"/>
      <c r="O206" s="2"/>
    </row>
    <row r="207" spans="14:15" customFormat="1">
      <c r="N207" s="2"/>
      <c r="O207" s="2"/>
    </row>
    <row r="208" spans="14:15" customFormat="1">
      <c r="N208" s="2"/>
      <c r="O208" s="2"/>
    </row>
    <row r="209" spans="14:15" customFormat="1">
      <c r="N209" s="2"/>
      <c r="O209" s="2"/>
    </row>
    <row r="210" spans="14:15" customFormat="1">
      <c r="N210" s="2"/>
      <c r="O210" s="2"/>
    </row>
    <row r="211" spans="14:15" customFormat="1">
      <c r="N211" s="2"/>
      <c r="O211" s="2"/>
    </row>
    <row r="212" spans="14:15" customFormat="1">
      <c r="N212" s="2"/>
      <c r="O212" s="2"/>
    </row>
    <row r="213" spans="14:15" customFormat="1">
      <c r="N213" s="2"/>
      <c r="O213" s="2"/>
    </row>
    <row r="214" spans="14:15" customFormat="1">
      <c r="N214" s="2"/>
      <c r="O214" s="2"/>
    </row>
    <row r="215" spans="14:15" customFormat="1">
      <c r="N215" s="2"/>
      <c r="O215" s="2"/>
    </row>
    <row r="216" spans="14:15" customFormat="1">
      <c r="N216" s="2"/>
      <c r="O216" s="2"/>
    </row>
    <row r="217" spans="14:15" customFormat="1">
      <c r="N217" s="2"/>
      <c r="O217" s="2"/>
    </row>
    <row r="218" spans="14:15" customFormat="1">
      <c r="N218" s="2"/>
      <c r="O218" s="2"/>
    </row>
    <row r="219" spans="14:15" customFormat="1">
      <c r="N219" s="2"/>
      <c r="O219" s="2"/>
    </row>
    <row r="220" spans="14:15" customFormat="1">
      <c r="N220" s="2"/>
      <c r="O220" s="2"/>
    </row>
    <row r="221" spans="14:15" customFormat="1">
      <c r="N221" s="2"/>
      <c r="O221" s="2"/>
    </row>
    <row r="222" spans="14:15" customFormat="1">
      <c r="N222" s="2"/>
      <c r="O222" s="2"/>
    </row>
    <row r="223" spans="14:15" customFormat="1">
      <c r="N223" s="2"/>
      <c r="O223" s="2"/>
    </row>
    <row r="224" spans="14:15" customFormat="1">
      <c r="N224" s="2"/>
      <c r="O224" s="2"/>
    </row>
    <row r="225" spans="14:15" customFormat="1">
      <c r="N225" s="2"/>
      <c r="O225" s="2"/>
    </row>
    <row r="226" spans="14:15" customFormat="1">
      <c r="N226" s="2"/>
      <c r="O226" s="2"/>
    </row>
    <row r="227" spans="14:15" customFormat="1">
      <c r="N227" s="2"/>
      <c r="O227" s="2"/>
    </row>
    <row r="228" spans="14:15" customFormat="1">
      <c r="N228" s="2"/>
      <c r="O228" s="2"/>
    </row>
    <row r="229" spans="14:15" customFormat="1">
      <c r="N229" s="2"/>
      <c r="O229" s="2"/>
    </row>
    <row r="230" spans="14:15" customFormat="1">
      <c r="N230" s="2"/>
      <c r="O230" s="2"/>
    </row>
    <row r="231" spans="14:15" customFormat="1">
      <c r="N231" s="2"/>
      <c r="O231" s="2"/>
    </row>
    <row r="232" spans="14:15" customFormat="1">
      <c r="N232" s="2"/>
      <c r="O232" s="2"/>
    </row>
    <row r="233" spans="14:15" customFormat="1">
      <c r="N233" s="2"/>
      <c r="O233" s="2"/>
    </row>
    <row r="234" spans="14:15" customFormat="1">
      <c r="N234" s="2"/>
      <c r="O234" s="2"/>
    </row>
    <row r="235" spans="14:15" customFormat="1">
      <c r="N235" s="2"/>
      <c r="O235" s="2"/>
    </row>
    <row r="236" spans="14:15" customFormat="1">
      <c r="N236" s="2"/>
      <c r="O236" s="2"/>
    </row>
    <row r="237" spans="14:15" customFormat="1">
      <c r="N237" s="2"/>
      <c r="O237" s="2"/>
    </row>
    <row r="238" spans="14:15" customFormat="1">
      <c r="N238" s="2"/>
      <c r="O238" s="2"/>
    </row>
    <row r="239" spans="14:15" customFormat="1">
      <c r="N239" s="2"/>
      <c r="O239" s="2"/>
    </row>
    <row r="240" spans="14:15" customFormat="1">
      <c r="N240" s="2"/>
      <c r="O240" s="2"/>
    </row>
    <row r="241" spans="14:15" customFormat="1">
      <c r="N241" s="2"/>
      <c r="O241" s="2"/>
    </row>
    <row r="242" spans="14:15" customFormat="1">
      <c r="N242" s="2"/>
      <c r="O242" s="2"/>
    </row>
    <row r="243" spans="14:15" customFormat="1">
      <c r="N243" s="2"/>
      <c r="O243" s="2"/>
    </row>
    <row r="244" spans="14:15" customFormat="1">
      <c r="N244" s="2"/>
      <c r="O244" s="2"/>
    </row>
    <row r="245" spans="14:15" customFormat="1">
      <c r="N245" s="2"/>
      <c r="O245" s="2"/>
    </row>
    <row r="246" spans="14:15" customFormat="1">
      <c r="N246" s="2"/>
      <c r="O246" s="2"/>
    </row>
    <row r="247" spans="14:15" customFormat="1">
      <c r="N247" s="2"/>
      <c r="O247" s="2"/>
    </row>
    <row r="248" spans="14:15" customFormat="1">
      <c r="N248" s="2"/>
      <c r="O248" s="2"/>
    </row>
    <row r="249" spans="14:15" customFormat="1">
      <c r="N249" s="2"/>
      <c r="O249" s="2"/>
    </row>
    <row r="250" spans="14:15" customFormat="1">
      <c r="N250" s="2"/>
      <c r="O250" s="2"/>
    </row>
    <row r="251" spans="14:15" customFormat="1">
      <c r="N251" s="2"/>
      <c r="O251" s="2"/>
    </row>
    <row r="252" spans="14:15" customFormat="1">
      <c r="N252" s="2"/>
      <c r="O252" s="2"/>
    </row>
    <row r="253" spans="14:15" customFormat="1">
      <c r="N253" s="2"/>
      <c r="O253" s="2"/>
    </row>
    <row r="254" spans="14:15" customFormat="1">
      <c r="N254" s="2"/>
      <c r="O254" s="2"/>
    </row>
    <row r="255" spans="14:15" customFormat="1">
      <c r="N255" s="2"/>
      <c r="O255" s="2"/>
    </row>
    <row r="256" spans="14:15" customFormat="1">
      <c r="N256" s="2"/>
      <c r="O256" s="2"/>
    </row>
    <row r="257" spans="14:15" customFormat="1">
      <c r="N257" s="2"/>
      <c r="O257" s="2"/>
    </row>
    <row r="258" spans="14:15" customFormat="1">
      <c r="N258" s="2"/>
      <c r="O258" s="2"/>
    </row>
    <row r="259" spans="14:15" customFormat="1">
      <c r="N259" s="2"/>
      <c r="O259" s="2"/>
    </row>
    <row r="260" spans="14:15" customFormat="1">
      <c r="N260" s="2"/>
      <c r="O260" s="2"/>
    </row>
    <row r="261" spans="14:15" customFormat="1">
      <c r="N261" s="2"/>
      <c r="O261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542"/>
  <sheetViews>
    <sheetView topLeftCell="C514" zoomScale="110" zoomScaleNormal="110" workbookViewId="0">
      <selection activeCell="K2" sqref="K2:K523"/>
    </sheetView>
  </sheetViews>
  <sheetFormatPr defaultColWidth="10.85546875" defaultRowHeight="15"/>
  <cols>
    <col min="1" max="1" width="12.140625" style="77" customWidth="1"/>
    <col min="2" max="2" width="37.140625" style="76" customWidth="1"/>
    <col min="3" max="3" width="19.7109375" style="77" customWidth="1"/>
    <col min="4" max="4" width="15.85546875" style="77" customWidth="1"/>
    <col min="5" max="5" width="15.85546875" style="102" customWidth="1"/>
    <col min="6" max="6" width="12.28515625" style="76" customWidth="1"/>
    <col min="7" max="7" width="13.7109375" style="76" customWidth="1"/>
    <col min="8" max="8" width="14.140625" style="77" customWidth="1"/>
    <col min="9" max="9" width="10.85546875" style="76"/>
    <col min="10" max="10" width="12.7109375" style="76" customWidth="1"/>
    <col min="11" max="11" width="15.85546875" style="76" customWidth="1"/>
    <col min="12" max="12" width="13.42578125" style="76" customWidth="1"/>
    <col min="13" max="16384" width="10.85546875" style="76"/>
  </cols>
  <sheetData>
    <row r="1" spans="1:12" ht="29.1" customHeight="1">
      <c r="A1" s="330" t="s">
        <v>68</v>
      </c>
      <c r="B1" s="331" t="s">
        <v>69</v>
      </c>
      <c r="C1" s="330" t="s">
        <v>70</v>
      </c>
      <c r="D1" s="330" t="s">
        <v>71</v>
      </c>
      <c r="E1" s="332" t="s">
        <v>72</v>
      </c>
      <c r="F1" s="331" t="s">
        <v>73</v>
      </c>
      <c r="G1" s="331" t="s">
        <v>74</v>
      </c>
      <c r="H1" s="330" t="s">
        <v>0</v>
      </c>
      <c r="I1" s="333" t="s">
        <v>75</v>
      </c>
      <c r="J1" s="331" t="s">
        <v>76</v>
      </c>
      <c r="K1" s="333" t="s">
        <v>77</v>
      </c>
      <c r="L1" s="331" t="s">
        <v>78</v>
      </c>
    </row>
    <row r="2" spans="1:12">
      <c r="A2" s="75">
        <v>46082</v>
      </c>
      <c r="B2" s="76" t="s">
        <v>79</v>
      </c>
      <c r="C2" s="77" t="s">
        <v>80</v>
      </c>
      <c r="D2" s="78" t="s">
        <v>10</v>
      </c>
      <c r="E2" s="77">
        <v>5000</v>
      </c>
      <c r="F2" s="76">
        <f t="shared" ref="F2:F65" si="0">+E2/G2</f>
        <v>8.8332980001413297</v>
      </c>
      <c r="G2" s="76">
        <v>566.04</v>
      </c>
      <c r="H2" s="77" t="s">
        <v>9</v>
      </c>
      <c r="J2" s="76" t="s">
        <v>81</v>
      </c>
      <c r="K2" s="88" t="s">
        <v>82</v>
      </c>
      <c r="L2" s="76" t="s">
        <v>83</v>
      </c>
    </row>
    <row r="3" spans="1:12">
      <c r="A3" s="75">
        <v>46082</v>
      </c>
      <c r="B3" s="76" t="s">
        <v>79</v>
      </c>
      <c r="C3" s="77" t="s">
        <v>80</v>
      </c>
      <c r="D3" s="79" t="s">
        <v>14</v>
      </c>
      <c r="E3" s="77">
        <v>10000</v>
      </c>
      <c r="F3" s="76">
        <f t="shared" si="0"/>
        <v>17.666596000282698</v>
      </c>
      <c r="G3" s="76">
        <v>566.04</v>
      </c>
      <c r="H3" s="77" t="s">
        <v>13</v>
      </c>
      <c r="I3" s="89"/>
      <c r="J3" s="76" t="s">
        <v>81</v>
      </c>
      <c r="K3" s="88" t="s">
        <v>82</v>
      </c>
      <c r="L3" s="76" t="s">
        <v>83</v>
      </c>
    </row>
    <row r="4" spans="1:12">
      <c r="A4" s="75">
        <v>46082</v>
      </c>
      <c r="B4" s="76" t="s">
        <v>79</v>
      </c>
      <c r="C4" s="77" t="s">
        <v>80</v>
      </c>
      <c r="D4" s="77" t="s">
        <v>84</v>
      </c>
      <c r="E4" s="78">
        <v>5000</v>
      </c>
      <c r="F4" s="76">
        <f t="shared" si="0"/>
        <v>8.8332980001413297</v>
      </c>
      <c r="G4" s="76">
        <v>566.04</v>
      </c>
      <c r="H4" s="80" t="s">
        <v>11</v>
      </c>
      <c r="I4" s="90"/>
      <c r="J4" s="76" t="s">
        <v>81</v>
      </c>
      <c r="K4" s="88" t="s">
        <v>82</v>
      </c>
      <c r="L4" s="76" t="s">
        <v>83</v>
      </c>
    </row>
    <row r="5" spans="1:12">
      <c r="A5" s="75">
        <v>46082</v>
      </c>
      <c r="B5" s="76" t="s">
        <v>79</v>
      </c>
      <c r="C5" s="77" t="s">
        <v>80</v>
      </c>
      <c r="D5" s="78" t="s">
        <v>10</v>
      </c>
      <c r="E5" s="77">
        <v>5000</v>
      </c>
      <c r="F5" s="76">
        <f t="shared" si="0"/>
        <v>8.8332980001413297</v>
      </c>
      <c r="G5" s="76">
        <v>566.04</v>
      </c>
      <c r="H5" s="77" t="s">
        <v>27</v>
      </c>
      <c r="I5" s="89"/>
      <c r="J5" s="76" t="s">
        <v>81</v>
      </c>
      <c r="K5" s="88" t="s">
        <v>82</v>
      </c>
      <c r="L5" s="76" t="s">
        <v>83</v>
      </c>
    </row>
    <row r="6" spans="1:12">
      <c r="A6" s="75">
        <v>46082</v>
      </c>
      <c r="B6" s="76" t="s">
        <v>79</v>
      </c>
      <c r="C6" s="77" t="s">
        <v>80</v>
      </c>
      <c r="D6" s="78" t="s">
        <v>26</v>
      </c>
      <c r="E6" s="77">
        <v>5000</v>
      </c>
      <c r="F6" s="76">
        <f t="shared" si="0"/>
        <v>8.8332980001413297</v>
      </c>
      <c r="G6" s="76">
        <v>566.04</v>
      </c>
      <c r="H6" s="77" t="s">
        <v>25</v>
      </c>
      <c r="I6" s="89"/>
      <c r="J6" s="76" t="s">
        <v>81</v>
      </c>
      <c r="K6" s="88" t="s">
        <v>82</v>
      </c>
      <c r="L6" s="76" t="s">
        <v>83</v>
      </c>
    </row>
    <row r="7" spans="1:12">
      <c r="A7" s="75">
        <v>46082</v>
      </c>
      <c r="B7" s="76" t="s">
        <v>79</v>
      </c>
      <c r="C7" s="77" t="s">
        <v>80</v>
      </c>
      <c r="D7" s="77" t="s">
        <v>84</v>
      </c>
      <c r="E7" s="77">
        <v>5000</v>
      </c>
      <c r="F7" s="76">
        <f t="shared" si="0"/>
        <v>8.8332980001413297</v>
      </c>
      <c r="G7" s="76">
        <v>566.04</v>
      </c>
      <c r="H7" s="77" t="s">
        <v>20</v>
      </c>
      <c r="I7" s="89"/>
      <c r="J7" s="76" t="s">
        <v>81</v>
      </c>
      <c r="K7" s="88" t="s">
        <v>82</v>
      </c>
      <c r="L7" s="76" t="s">
        <v>83</v>
      </c>
    </row>
    <row r="8" spans="1:12">
      <c r="A8" s="75">
        <v>46082</v>
      </c>
      <c r="B8" s="76" t="s">
        <v>79</v>
      </c>
      <c r="C8" s="77" t="s">
        <v>80</v>
      </c>
      <c r="D8" s="77" t="s">
        <v>84</v>
      </c>
      <c r="E8" s="77">
        <v>5000</v>
      </c>
      <c r="F8" s="76">
        <f t="shared" si="0"/>
        <v>8.8332980001413297</v>
      </c>
      <c r="G8" s="76">
        <v>566.04</v>
      </c>
      <c r="H8" s="81" t="s">
        <v>18</v>
      </c>
      <c r="I8" s="91"/>
      <c r="J8" s="76" t="s">
        <v>81</v>
      </c>
      <c r="K8" s="88" t="s">
        <v>82</v>
      </c>
      <c r="L8" s="76" t="s">
        <v>83</v>
      </c>
    </row>
    <row r="9" spans="1:12">
      <c r="A9" s="75">
        <v>46082</v>
      </c>
      <c r="B9" s="76" t="s">
        <v>79</v>
      </c>
      <c r="C9" s="77" t="s">
        <v>80</v>
      </c>
      <c r="D9" s="77" t="s">
        <v>84</v>
      </c>
      <c r="E9" s="78">
        <v>5000</v>
      </c>
      <c r="F9" s="76">
        <f t="shared" si="0"/>
        <v>8.8332980001413297</v>
      </c>
      <c r="G9" s="76">
        <v>566.04</v>
      </c>
      <c r="H9" s="77" t="s">
        <v>16</v>
      </c>
      <c r="I9" s="89"/>
      <c r="J9" s="76" t="s">
        <v>81</v>
      </c>
      <c r="K9" s="88" t="s">
        <v>82</v>
      </c>
      <c r="L9" s="76" t="s">
        <v>83</v>
      </c>
    </row>
    <row r="10" spans="1:12">
      <c r="A10" s="75">
        <v>46082</v>
      </c>
      <c r="B10" s="76" t="s">
        <v>79</v>
      </c>
      <c r="C10" s="77" t="s">
        <v>80</v>
      </c>
      <c r="D10" s="78" t="s">
        <v>10</v>
      </c>
      <c r="E10" s="77">
        <v>5000</v>
      </c>
      <c r="F10" s="76">
        <f t="shared" si="0"/>
        <v>8.8332980001413297</v>
      </c>
      <c r="G10" s="76">
        <v>566.04</v>
      </c>
      <c r="H10" s="77" t="s">
        <v>22</v>
      </c>
      <c r="I10" s="89"/>
      <c r="J10" s="92" t="s">
        <v>81</v>
      </c>
      <c r="K10" s="88" t="s">
        <v>82</v>
      </c>
      <c r="L10" s="76" t="s">
        <v>83</v>
      </c>
    </row>
    <row r="11" spans="1:12">
      <c r="A11" s="71">
        <v>46083</v>
      </c>
      <c r="B11" s="74" t="s">
        <v>85</v>
      </c>
      <c r="C11" s="80" t="s">
        <v>86</v>
      </c>
      <c r="D11" s="80" t="s">
        <v>87</v>
      </c>
      <c r="E11" s="82">
        <v>6000</v>
      </c>
      <c r="F11" s="76">
        <f t="shared" si="0"/>
        <v>10.599957600169599</v>
      </c>
      <c r="G11" s="76">
        <v>566.04</v>
      </c>
      <c r="H11" s="80" t="s">
        <v>11</v>
      </c>
      <c r="I11" s="90"/>
      <c r="J11" s="76" t="s">
        <v>81</v>
      </c>
      <c r="K11" s="88" t="s">
        <v>82</v>
      </c>
      <c r="L11" s="76" t="s">
        <v>83</v>
      </c>
    </row>
    <row r="12" spans="1:12">
      <c r="A12" s="71">
        <v>46083</v>
      </c>
      <c r="B12" s="74" t="s">
        <v>88</v>
      </c>
      <c r="C12" s="80" t="s">
        <v>89</v>
      </c>
      <c r="D12" s="80" t="s">
        <v>87</v>
      </c>
      <c r="E12" s="82">
        <v>6000</v>
      </c>
      <c r="F12" s="76">
        <f t="shared" si="0"/>
        <v>10.599957600169599</v>
      </c>
      <c r="G12" s="76">
        <v>566.04</v>
      </c>
      <c r="H12" s="80" t="s">
        <v>11</v>
      </c>
      <c r="I12" s="90"/>
      <c r="J12" s="76" t="s">
        <v>81</v>
      </c>
      <c r="K12" s="88" t="s">
        <v>82</v>
      </c>
      <c r="L12" s="76" t="s">
        <v>83</v>
      </c>
    </row>
    <row r="13" spans="1:12">
      <c r="A13" s="71">
        <v>46083</v>
      </c>
      <c r="B13" s="74" t="s">
        <v>90</v>
      </c>
      <c r="C13" s="80" t="s">
        <v>89</v>
      </c>
      <c r="D13" s="80" t="s">
        <v>87</v>
      </c>
      <c r="E13" s="82">
        <v>30000</v>
      </c>
      <c r="F13" s="76">
        <f t="shared" si="0"/>
        <v>52.999788000848</v>
      </c>
      <c r="G13" s="76">
        <v>566.04</v>
      </c>
      <c r="H13" s="80" t="s">
        <v>11</v>
      </c>
      <c r="I13" s="90"/>
      <c r="J13" s="76" t="s">
        <v>81</v>
      </c>
      <c r="K13" s="88" t="s">
        <v>82</v>
      </c>
      <c r="L13" s="76" t="s">
        <v>83</v>
      </c>
    </row>
    <row r="14" spans="1:12">
      <c r="A14" s="71">
        <v>46083</v>
      </c>
      <c r="B14" s="74" t="s">
        <v>91</v>
      </c>
      <c r="C14" s="80" t="s">
        <v>89</v>
      </c>
      <c r="D14" s="80" t="s">
        <v>87</v>
      </c>
      <c r="E14" s="82">
        <v>6000</v>
      </c>
      <c r="F14" s="76">
        <f t="shared" si="0"/>
        <v>10.599957600169599</v>
      </c>
      <c r="G14" s="76">
        <v>566.04</v>
      </c>
      <c r="H14" s="80" t="s">
        <v>11</v>
      </c>
      <c r="I14" s="90"/>
      <c r="J14" s="76" t="s">
        <v>81</v>
      </c>
      <c r="K14" s="88" t="s">
        <v>82</v>
      </c>
      <c r="L14" s="76" t="s">
        <v>83</v>
      </c>
    </row>
    <row r="15" spans="1:12">
      <c r="A15" s="75">
        <v>46083</v>
      </c>
      <c r="B15" s="76" t="s">
        <v>92</v>
      </c>
      <c r="C15" s="77" t="s">
        <v>86</v>
      </c>
      <c r="D15" s="77" t="s">
        <v>26</v>
      </c>
      <c r="E15" s="77">
        <v>4000</v>
      </c>
      <c r="F15" s="76">
        <f t="shared" si="0"/>
        <v>7.06663840011307</v>
      </c>
      <c r="G15" s="76">
        <v>566.04</v>
      </c>
      <c r="H15" s="77" t="s">
        <v>25</v>
      </c>
      <c r="I15" s="89" t="s">
        <v>93</v>
      </c>
      <c r="J15" s="76" t="s">
        <v>81</v>
      </c>
      <c r="K15" s="88" t="s">
        <v>82</v>
      </c>
      <c r="L15" s="76" t="s">
        <v>83</v>
      </c>
    </row>
    <row r="16" spans="1:12">
      <c r="A16" s="75">
        <v>46083</v>
      </c>
      <c r="B16" s="76" t="s">
        <v>94</v>
      </c>
      <c r="C16" s="77" t="s">
        <v>86</v>
      </c>
      <c r="D16" s="77" t="s">
        <v>26</v>
      </c>
      <c r="E16" s="77">
        <v>4000</v>
      </c>
      <c r="F16" s="76">
        <f t="shared" si="0"/>
        <v>7.06663840011307</v>
      </c>
      <c r="G16" s="76">
        <v>566.04</v>
      </c>
      <c r="H16" s="77" t="s">
        <v>25</v>
      </c>
      <c r="I16" s="89" t="s">
        <v>93</v>
      </c>
      <c r="J16" s="76" t="s">
        <v>81</v>
      </c>
      <c r="K16" s="88" t="s">
        <v>82</v>
      </c>
      <c r="L16" s="76" t="s">
        <v>83</v>
      </c>
    </row>
    <row r="17" spans="1:12">
      <c r="A17" s="83">
        <v>46083</v>
      </c>
      <c r="B17" s="84" t="s">
        <v>95</v>
      </c>
      <c r="C17" s="81" t="s">
        <v>86</v>
      </c>
      <c r="D17" s="77" t="s">
        <v>84</v>
      </c>
      <c r="E17" s="85">
        <v>2500</v>
      </c>
      <c r="F17" s="76">
        <f t="shared" si="0"/>
        <v>4.4166490000706702</v>
      </c>
      <c r="G17" s="76">
        <v>566.04</v>
      </c>
      <c r="H17" s="81" t="s">
        <v>18</v>
      </c>
      <c r="I17" s="91" t="s">
        <v>96</v>
      </c>
      <c r="J17" s="76" t="s">
        <v>81</v>
      </c>
      <c r="K17" s="88" t="s">
        <v>82</v>
      </c>
      <c r="L17" s="76" t="s">
        <v>83</v>
      </c>
    </row>
    <row r="18" spans="1:12">
      <c r="A18" s="83">
        <v>46083</v>
      </c>
      <c r="B18" s="84" t="s">
        <v>97</v>
      </c>
      <c r="C18" s="81" t="s">
        <v>86</v>
      </c>
      <c r="D18" s="77" t="s">
        <v>84</v>
      </c>
      <c r="E18" s="85">
        <v>1500</v>
      </c>
      <c r="F18" s="76">
        <f t="shared" si="0"/>
        <v>2.6499894000423998</v>
      </c>
      <c r="G18" s="76">
        <v>566.04</v>
      </c>
      <c r="H18" s="81" t="s">
        <v>18</v>
      </c>
      <c r="I18" s="91" t="s">
        <v>96</v>
      </c>
      <c r="J18" s="76" t="s">
        <v>81</v>
      </c>
      <c r="K18" s="88" t="s">
        <v>82</v>
      </c>
      <c r="L18" s="76" t="s">
        <v>83</v>
      </c>
    </row>
    <row r="19" spans="1:12">
      <c r="A19" s="83">
        <v>46083</v>
      </c>
      <c r="B19" s="84" t="s">
        <v>98</v>
      </c>
      <c r="C19" s="80" t="s">
        <v>89</v>
      </c>
      <c r="D19" s="77" t="s">
        <v>84</v>
      </c>
      <c r="E19" s="85">
        <v>5000</v>
      </c>
      <c r="F19" s="76">
        <f t="shared" si="0"/>
        <v>8.8332980001413297</v>
      </c>
      <c r="G19" s="76">
        <v>566.04</v>
      </c>
      <c r="H19" s="81" t="s">
        <v>18</v>
      </c>
      <c r="I19" s="91" t="s">
        <v>96</v>
      </c>
      <c r="J19" s="76" t="s">
        <v>81</v>
      </c>
      <c r="K19" s="88" t="s">
        <v>82</v>
      </c>
      <c r="L19" s="76" t="s">
        <v>83</v>
      </c>
    </row>
    <row r="20" spans="1:12">
      <c r="A20" s="83">
        <v>46083</v>
      </c>
      <c r="B20" s="84" t="s">
        <v>99</v>
      </c>
      <c r="C20" s="81" t="s">
        <v>86</v>
      </c>
      <c r="D20" s="77" t="s">
        <v>84</v>
      </c>
      <c r="E20" s="85">
        <v>500</v>
      </c>
      <c r="F20" s="76">
        <f t="shared" si="0"/>
        <v>0.88332980001413297</v>
      </c>
      <c r="G20" s="76">
        <v>566.04</v>
      </c>
      <c r="H20" s="81" t="s">
        <v>18</v>
      </c>
      <c r="I20" s="91" t="s">
        <v>96</v>
      </c>
      <c r="J20" s="76" t="s">
        <v>81</v>
      </c>
      <c r="K20" s="88" t="s">
        <v>82</v>
      </c>
      <c r="L20" s="76" t="s">
        <v>83</v>
      </c>
    </row>
    <row r="21" spans="1:12">
      <c r="A21" s="83">
        <v>46083</v>
      </c>
      <c r="B21" s="84" t="s">
        <v>100</v>
      </c>
      <c r="C21" s="81" t="s">
        <v>86</v>
      </c>
      <c r="D21" s="77" t="s">
        <v>84</v>
      </c>
      <c r="E21" s="85">
        <v>5000</v>
      </c>
      <c r="F21" s="76">
        <f t="shared" si="0"/>
        <v>8.8332980001413297</v>
      </c>
      <c r="G21" s="76">
        <v>566.04</v>
      </c>
      <c r="H21" s="81" t="s">
        <v>18</v>
      </c>
      <c r="I21" s="91" t="s">
        <v>96</v>
      </c>
      <c r="J21" s="76" t="s">
        <v>81</v>
      </c>
      <c r="K21" s="88" t="s">
        <v>82</v>
      </c>
      <c r="L21" s="76" t="s">
        <v>83</v>
      </c>
    </row>
    <row r="22" spans="1:12">
      <c r="A22" s="83">
        <v>46083</v>
      </c>
      <c r="B22" s="84" t="s">
        <v>101</v>
      </c>
      <c r="C22" s="81" t="s">
        <v>86</v>
      </c>
      <c r="D22" s="77" t="s">
        <v>84</v>
      </c>
      <c r="E22" s="85">
        <v>5000</v>
      </c>
      <c r="F22" s="76">
        <f t="shared" si="0"/>
        <v>8.8332980001413297</v>
      </c>
      <c r="G22" s="76">
        <v>566.04</v>
      </c>
      <c r="H22" s="81" t="s">
        <v>18</v>
      </c>
      <c r="I22" s="91" t="s">
        <v>96</v>
      </c>
      <c r="J22" s="76" t="s">
        <v>81</v>
      </c>
      <c r="K22" s="88" t="s">
        <v>82</v>
      </c>
      <c r="L22" s="76" t="s">
        <v>83</v>
      </c>
    </row>
    <row r="23" spans="1:12">
      <c r="A23" s="83">
        <v>46083</v>
      </c>
      <c r="B23" s="84" t="s">
        <v>102</v>
      </c>
      <c r="C23" s="81" t="s">
        <v>86</v>
      </c>
      <c r="D23" s="77" t="s">
        <v>84</v>
      </c>
      <c r="E23" s="85">
        <v>500</v>
      </c>
      <c r="F23" s="76">
        <f t="shared" si="0"/>
        <v>0.88332980001413297</v>
      </c>
      <c r="G23" s="76">
        <v>566.04</v>
      </c>
      <c r="H23" s="81" t="s">
        <v>18</v>
      </c>
      <c r="I23" s="91" t="s">
        <v>96</v>
      </c>
      <c r="J23" s="76" t="s">
        <v>81</v>
      </c>
      <c r="K23" s="88" t="s">
        <v>82</v>
      </c>
      <c r="L23" s="76" t="s">
        <v>83</v>
      </c>
    </row>
    <row r="24" spans="1:12">
      <c r="A24" s="83">
        <v>46083</v>
      </c>
      <c r="B24" s="84" t="s">
        <v>103</v>
      </c>
      <c r="C24" s="81" t="s">
        <v>86</v>
      </c>
      <c r="D24" s="77" t="s">
        <v>84</v>
      </c>
      <c r="E24" s="85">
        <v>500</v>
      </c>
      <c r="F24" s="76">
        <f t="shared" si="0"/>
        <v>0.88332980001413297</v>
      </c>
      <c r="G24" s="76">
        <v>566.04</v>
      </c>
      <c r="H24" s="81" t="s">
        <v>18</v>
      </c>
      <c r="I24" s="91" t="s">
        <v>96</v>
      </c>
      <c r="J24" s="76" t="s">
        <v>81</v>
      </c>
      <c r="K24" s="88" t="s">
        <v>82</v>
      </c>
      <c r="L24" s="76" t="s">
        <v>83</v>
      </c>
    </row>
    <row r="25" spans="1:12">
      <c r="A25" s="83">
        <v>46083</v>
      </c>
      <c r="B25" s="84" t="s">
        <v>104</v>
      </c>
      <c r="C25" s="81" t="s">
        <v>86</v>
      </c>
      <c r="D25" s="77" t="s">
        <v>84</v>
      </c>
      <c r="E25" s="85">
        <v>500</v>
      </c>
      <c r="F25" s="76">
        <f t="shared" si="0"/>
        <v>0.88332980001413297</v>
      </c>
      <c r="G25" s="76">
        <v>566.04</v>
      </c>
      <c r="H25" s="81" t="s">
        <v>18</v>
      </c>
      <c r="I25" s="91" t="s">
        <v>96</v>
      </c>
      <c r="J25" s="76" t="s">
        <v>81</v>
      </c>
      <c r="K25" s="88" t="s">
        <v>82</v>
      </c>
      <c r="L25" s="76" t="s">
        <v>83</v>
      </c>
    </row>
    <row r="26" spans="1:12">
      <c r="A26" s="83">
        <v>46083</v>
      </c>
      <c r="B26" s="84" t="s">
        <v>105</v>
      </c>
      <c r="C26" s="81" t="s">
        <v>86</v>
      </c>
      <c r="D26" s="77" t="s">
        <v>84</v>
      </c>
      <c r="E26" s="85">
        <v>500</v>
      </c>
      <c r="F26" s="76">
        <f t="shared" si="0"/>
        <v>0.88332980001413297</v>
      </c>
      <c r="G26" s="76">
        <v>566.04</v>
      </c>
      <c r="H26" s="81" t="s">
        <v>18</v>
      </c>
      <c r="I26" s="91" t="s">
        <v>96</v>
      </c>
      <c r="J26" s="76" t="s">
        <v>81</v>
      </c>
      <c r="K26" s="88" t="s">
        <v>82</v>
      </c>
      <c r="L26" s="76" t="s">
        <v>83</v>
      </c>
    </row>
    <row r="27" spans="1:12">
      <c r="A27" s="83">
        <v>46083</v>
      </c>
      <c r="B27" s="84" t="s">
        <v>106</v>
      </c>
      <c r="C27" s="81" t="s">
        <v>86</v>
      </c>
      <c r="D27" s="77" t="s">
        <v>84</v>
      </c>
      <c r="E27" s="85">
        <v>1500</v>
      </c>
      <c r="F27" s="76">
        <f t="shared" si="0"/>
        <v>2.6499894000423998</v>
      </c>
      <c r="G27" s="76">
        <v>566.04</v>
      </c>
      <c r="H27" s="81" t="s">
        <v>18</v>
      </c>
      <c r="I27" s="91" t="s">
        <v>96</v>
      </c>
      <c r="J27" s="76" t="s">
        <v>81</v>
      </c>
      <c r="K27" s="88" t="s">
        <v>82</v>
      </c>
      <c r="L27" s="76" t="s">
        <v>83</v>
      </c>
    </row>
    <row r="28" spans="1:12">
      <c r="A28" s="83">
        <v>46083</v>
      </c>
      <c r="B28" s="84" t="s">
        <v>107</v>
      </c>
      <c r="C28" s="81" t="s">
        <v>86</v>
      </c>
      <c r="D28" s="77" t="s">
        <v>84</v>
      </c>
      <c r="E28" s="85">
        <v>6000</v>
      </c>
      <c r="F28" s="76">
        <f t="shared" si="0"/>
        <v>10.599957600169599</v>
      </c>
      <c r="G28" s="76">
        <v>566.04</v>
      </c>
      <c r="H28" s="81" t="s">
        <v>18</v>
      </c>
      <c r="I28" s="91" t="s">
        <v>96</v>
      </c>
      <c r="J28" s="76" t="s">
        <v>81</v>
      </c>
      <c r="K28" s="88" t="s">
        <v>82</v>
      </c>
      <c r="L28" s="76" t="s">
        <v>83</v>
      </c>
    </row>
    <row r="29" spans="1:12">
      <c r="A29" s="75">
        <v>46084</v>
      </c>
      <c r="B29" s="76" t="s">
        <v>108</v>
      </c>
      <c r="C29" s="86" t="s">
        <v>86</v>
      </c>
      <c r="D29" s="80" t="s">
        <v>87</v>
      </c>
      <c r="E29" s="86">
        <v>50000</v>
      </c>
      <c r="F29" s="76">
        <f t="shared" si="0"/>
        <v>88.332980001413304</v>
      </c>
      <c r="G29" s="76">
        <v>566.04</v>
      </c>
      <c r="H29" s="77" t="s">
        <v>9</v>
      </c>
      <c r="J29" s="76" t="s">
        <v>81</v>
      </c>
      <c r="K29" s="88" t="s">
        <v>82</v>
      </c>
      <c r="L29" s="76" t="s">
        <v>83</v>
      </c>
    </row>
    <row r="30" spans="1:12">
      <c r="A30" s="75">
        <v>46084</v>
      </c>
      <c r="B30" s="76" t="s">
        <v>109</v>
      </c>
      <c r="C30" s="86" t="s">
        <v>86</v>
      </c>
      <c r="D30" s="80" t="s">
        <v>87</v>
      </c>
      <c r="E30" s="77">
        <v>40000</v>
      </c>
      <c r="F30" s="76">
        <f t="shared" si="0"/>
        <v>70.666384001130695</v>
      </c>
      <c r="G30" s="76">
        <v>566.04</v>
      </c>
      <c r="H30" s="77" t="s">
        <v>9</v>
      </c>
      <c r="J30" s="76" t="s">
        <v>81</v>
      </c>
      <c r="K30" s="88" t="s">
        <v>82</v>
      </c>
      <c r="L30" s="76" t="s">
        <v>83</v>
      </c>
    </row>
    <row r="31" spans="1:12">
      <c r="A31" s="75">
        <v>46084</v>
      </c>
      <c r="B31" s="76" t="s">
        <v>110</v>
      </c>
      <c r="C31" s="77" t="s">
        <v>86</v>
      </c>
      <c r="D31" s="80" t="s">
        <v>87</v>
      </c>
      <c r="E31" s="77">
        <v>40000</v>
      </c>
      <c r="F31" s="76">
        <f t="shared" si="0"/>
        <v>70.666384001130695</v>
      </c>
      <c r="G31" s="76">
        <v>566.04</v>
      </c>
      <c r="H31" s="77" t="s">
        <v>9</v>
      </c>
      <c r="J31" s="76" t="s">
        <v>81</v>
      </c>
      <c r="K31" s="88" t="s">
        <v>82</v>
      </c>
      <c r="L31" s="76" t="s">
        <v>83</v>
      </c>
    </row>
    <row r="32" spans="1:12">
      <c r="A32" s="75">
        <v>46084</v>
      </c>
      <c r="B32" s="76" t="s">
        <v>111</v>
      </c>
      <c r="C32" s="77" t="s">
        <v>86</v>
      </c>
      <c r="D32" s="80" t="s">
        <v>87</v>
      </c>
      <c r="E32" s="87">
        <v>10000</v>
      </c>
      <c r="F32" s="76">
        <f t="shared" si="0"/>
        <v>17.666596000282698</v>
      </c>
      <c r="G32" s="76">
        <v>566.04</v>
      </c>
      <c r="H32" s="77" t="s">
        <v>9</v>
      </c>
      <c r="I32" s="93"/>
      <c r="J32" s="76" t="s">
        <v>81</v>
      </c>
      <c r="K32" s="88" t="s">
        <v>82</v>
      </c>
      <c r="L32" s="76" t="s">
        <v>83</v>
      </c>
    </row>
    <row r="33" spans="1:12">
      <c r="A33" s="75">
        <v>46084</v>
      </c>
      <c r="B33" s="76" t="s">
        <v>112</v>
      </c>
      <c r="C33" s="77" t="s">
        <v>86</v>
      </c>
      <c r="D33" s="80" t="s">
        <v>87</v>
      </c>
      <c r="E33" s="77">
        <v>5000</v>
      </c>
      <c r="F33" s="76">
        <f t="shared" si="0"/>
        <v>8.8332980001413297</v>
      </c>
      <c r="G33" s="76">
        <v>566.04</v>
      </c>
      <c r="H33" s="77" t="s">
        <v>9</v>
      </c>
      <c r="I33" s="93"/>
      <c r="J33" s="76" t="s">
        <v>81</v>
      </c>
      <c r="K33" s="88" t="s">
        <v>82</v>
      </c>
      <c r="L33" s="76" t="s">
        <v>83</v>
      </c>
    </row>
    <row r="34" spans="1:12">
      <c r="A34" s="75">
        <v>46084</v>
      </c>
      <c r="B34" s="76" t="s">
        <v>113</v>
      </c>
      <c r="C34" s="80" t="s">
        <v>89</v>
      </c>
      <c r="D34" s="80" t="s">
        <v>87</v>
      </c>
      <c r="E34" s="87">
        <v>6000</v>
      </c>
      <c r="F34" s="76">
        <f t="shared" si="0"/>
        <v>10.599957600169599</v>
      </c>
      <c r="G34" s="76">
        <v>566.04</v>
      </c>
      <c r="H34" s="77" t="s">
        <v>9</v>
      </c>
      <c r="I34" s="93"/>
      <c r="J34" s="76" t="s">
        <v>81</v>
      </c>
      <c r="K34" s="88" t="s">
        <v>82</v>
      </c>
      <c r="L34" s="76" t="s">
        <v>83</v>
      </c>
    </row>
    <row r="35" spans="1:12">
      <c r="A35" s="75">
        <v>46084</v>
      </c>
      <c r="B35" s="76" t="s">
        <v>114</v>
      </c>
      <c r="C35" s="80" t="s">
        <v>89</v>
      </c>
      <c r="D35" s="80" t="s">
        <v>87</v>
      </c>
      <c r="E35" s="77">
        <v>15000</v>
      </c>
      <c r="F35" s="76">
        <f t="shared" si="0"/>
        <v>26.499894000424</v>
      </c>
      <c r="G35" s="76">
        <v>566.04</v>
      </c>
      <c r="H35" s="77" t="s">
        <v>9</v>
      </c>
      <c r="I35" s="93"/>
      <c r="J35" s="76" t="s">
        <v>81</v>
      </c>
      <c r="K35" s="88" t="s">
        <v>82</v>
      </c>
      <c r="L35" s="76" t="s">
        <v>83</v>
      </c>
    </row>
    <row r="36" spans="1:12">
      <c r="A36" s="75">
        <v>46084</v>
      </c>
      <c r="B36" s="76" t="s">
        <v>115</v>
      </c>
      <c r="C36" s="86" t="s">
        <v>116</v>
      </c>
      <c r="D36" s="80" t="s">
        <v>87</v>
      </c>
      <c r="E36" s="77">
        <v>50000</v>
      </c>
      <c r="F36" s="76">
        <f t="shared" si="0"/>
        <v>88.332980001413304</v>
      </c>
      <c r="G36" s="76">
        <v>566.04</v>
      </c>
      <c r="H36" s="77" t="s">
        <v>9</v>
      </c>
      <c r="I36" s="89" t="s">
        <v>117</v>
      </c>
      <c r="J36" s="76" t="s">
        <v>81</v>
      </c>
      <c r="K36" s="88" t="s">
        <v>82</v>
      </c>
      <c r="L36" s="76" t="s">
        <v>83</v>
      </c>
    </row>
    <row r="37" spans="1:12">
      <c r="A37" s="75">
        <v>46084</v>
      </c>
      <c r="B37" s="76" t="s">
        <v>118</v>
      </c>
      <c r="C37" s="77" t="s">
        <v>86</v>
      </c>
      <c r="D37" s="80" t="s">
        <v>87</v>
      </c>
      <c r="E37" s="87">
        <v>5000</v>
      </c>
      <c r="F37" s="76">
        <f t="shared" si="0"/>
        <v>8.8332980001413297</v>
      </c>
      <c r="G37" s="76">
        <v>566.04</v>
      </c>
      <c r="H37" s="77" t="s">
        <v>13</v>
      </c>
      <c r="J37" s="76" t="s">
        <v>81</v>
      </c>
      <c r="K37" s="88" t="s">
        <v>82</v>
      </c>
      <c r="L37" s="76" t="s">
        <v>83</v>
      </c>
    </row>
    <row r="38" spans="1:12">
      <c r="A38" s="75">
        <v>46084</v>
      </c>
      <c r="B38" s="76" t="s">
        <v>113</v>
      </c>
      <c r="C38" s="80" t="s">
        <v>89</v>
      </c>
      <c r="D38" s="80" t="s">
        <v>87</v>
      </c>
      <c r="E38" s="87">
        <v>6000</v>
      </c>
      <c r="F38" s="76">
        <f t="shared" si="0"/>
        <v>10.599957600169599</v>
      </c>
      <c r="G38" s="76">
        <v>566.04</v>
      </c>
      <c r="H38" s="77" t="s">
        <v>13</v>
      </c>
      <c r="J38" s="76" t="s">
        <v>81</v>
      </c>
      <c r="K38" s="88" t="s">
        <v>82</v>
      </c>
      <c r="L38" s="76" t="s">
        <v>83</v>
      </c>
    </row>
    <row r="39" spans="1:12">
      <c r="A39" s="75">
        <v>46084</v>
      </c>
      <c r="B39" s="76" t="s">
        <v>119</v>
      </c>
      <c r="C39" s="80" t="s">
        <v>89</v>
      </c>
      <c r="D39" s="80" t="s">
        <v>87</v>
      </c>
      <c r="E39" s="87">
        <v>30000</v>
      </c>
      <c r="F39" s="76">
        <f t="shared" si="0"/>
        <v>52.999788000848</v>
      </c>
      <c r="G39" s="76">
        <v>566.04</v>
      </c>
      <c r="H39" s="77" t="s">
        <v>13</v>
      </c>
      <c r="J39" s="76" t="s">
        <v>81</v>
      </c>
      <c r="K39" s="88" t="s">
        <v>82</v>
      </c>
      <c r="L39" s="76" t="s">
        <v>83</v>
      </c>
    </row>
    <row r="40" spans="1:12">
      <c r="A40" s="75">
        <v>46084</v>
      </c>
      <c r="B40" s="76" t="s">
        <v>120</v>
      </c>
      <c r="C40" s="80" t="s">
        <v>89</v>
      </c>
      <c r="D40" s="80" t="s">
        <v>87</v>
      </c>
      <c r="E40" s="87">
        <v>5000</v>
      </c>
      <c r="F40" s="76">
        <f t="shared" si="0"/>
        <v>8.8332980001413297</v>
      </c>
      <c r="G40" s="76">
        <v>566.04</v>
      </c>
      <c r="H40" s="77" t="s">
        <v>13</v>
      </c>
      <c r="J40" s="76" t="s">
        <v>81</v>
      </c>
      <c r="K40" s="88" t="s">
        <v>82</v>
      </c>
      <c r="L40" s="76" t="s">
        <v>83</v>
      </c>
    </row>
    <row r="41" spans="1:12">
      <c r="A41" s="75">
        <v>46084</v>
      </c>
      <c r="B41" s="76" t="s">
        <v>121</v>
      </c>
      <c r="C41" s="77" t="s">
        <v>86</v>
      </c>
      <c r="D41" s="80" t="s">
        <v>87</v>
      </c>
      <c r="E41" s="87">
        <v>11000</v>
      </c>
      <c r="F41" s="76">
        <f t="shared" si="0"/>
        <v>19.4332556003109</v>
      </c>
      <c r="G41" s="76">
        <v>566.04</v>
      </c>
      <c r="H41" s="77" t="s">
        <v>13</v>
      </c>
      <c r="J41" s="76" t="s">
        <v>81</v>
      </c>
      <c r="K41" s="88" t="s">
        <v>82</v>
      </c>
      <c r="L41" s="76" t="s">
        <v>83</v>
      </c>
    </row>
    <row r="42" spans="1:12">
      <c r="A42" s="75">
        <v>46084</v>
      </c>
      <c r="B42" s="76" t="s">
        <v>122</v>
      </c>
      <c r="C42" s="77" t="s">
        <v>86</v>
      </c>
      <c r="D42" s="80" t="s">
        <v>87</v>
      </c>
      <c r="E42" s="87">
        <v>10000</v>
      </c>
      <c r="F42" s="76">
        <f t="shared" si="0"/>
        <v>17.666596000282698</v>
      </c>
      <c r="G42" s="76">
        <v>566.04</v>
      </c>
      <c r="H42" s="77" t="s">
        <v>13</v>
      </c>
      <c r="J42" s="76" t="s">
        <v>81</v>
      </c>
      <c r="K42" s="88" t="s">
        <v>82</v>
      </c>
      <c r="L42" s="76" t="s">
        <v>83</v>
      </c>
    </row>
    <row r="43" spans="1:12">
      <c r="A43" s="75">
        <v>46084</v>
      </c>
      <c r="B43" s="76" t="s">
        <v>121</v>
      </c>
      <c r="C43" s="77" t="s">
        <v>86</v>
      </c>
      <c r="D43" s="80" t="s">
        <v>87</v>
      </c>
      <c r="E43" s="87">
        <v>10000</v>
      </c>
      <c r="F43" s="76">
        <f t="shared" si="0"/>
        <v>17.666596000282698</v>
      </c>
      <c r="G43" s="76">
        <v>566.04</v>
      </c>
      <c r="H43" s="77" t="s">
        <v>13</v>
      </c>
      <c r="J43" s="97" t="s">
        <v>81</v>
      </c>
      <c r="K43" s="88" t="s">
        <v>82</v>
      </c>
      <c r="L43" s="76" t="s">
        <v>83</v>
      </c>
    </row>
    <row r="44" spans="1:12">
      <c r="A44" s="71">
        <v>46084</v>
      </c>
      <c r="B44" s="74" t="s">
        <v>123</v>
      </c>
      <c r="C44" s="80" t="s">
        <v>86</v>
      </c>
      <c r="D44" s="80" t="s">
        <v>87</v>
      </c>
      <c r="E44" s="82">
        <v>5000</v>
      </c>
      <c r="F44" s="76">
        <f t="shared" si="0"/>
        <v>8.8332980001413297</v>
      </c>
      <c r="G44" s="76">
        <v>566.04</v>
      </c>
      <c r="H44" s="80" t="s">
        <v>11</v>
      </c>
      <c r="I44" s="90"/>
      <c r="J44" s="76" t="s">
        <v>81</v>
      </c>
      <c r="K44" s="88" t="s">
        <v>82</v>
      </c>
      <c r="L44" s="76" t="s">
        <v>83</v>
      </c>
    </row>
    <row r="45" spans="1:12">
      <c r="A45" s="94">
        <v>46084</v>
      </c>
      <c r="B45" s="95" t="s">
        <v>124</v>
      </c>
      <c r="C45" s="77" t="s">
        <v>125</v>
      </c>
      <c r="D45" s="78" t="s">
        <v>10</v>
      </c>
      <c r="E45" s="77">
        <v>45000</v>
      </c>
      <c r="F45" s="76">
        <f t="shared" si="0"/>
        <v>79.499682001272006</v>
      </c>
      <c r="G45" s="76">
        <v>566.04</v>
      </c>
      <c r="H45" s="77" t="s">
        <v>27</v>
      </c>
      <c r="I45" s="76" t="s">
        <v>126</v>
      </c>
      <c r="J45" s="76" t="s">
        <v>81</v>
      </c>
      <c r="K45" s="88" t="s">
        <v>82</v>
      </c>
      <c r="L45" s="76" t="s">
        <v>83</v>
      </c>
    </row>
    <row r="46" spans="1:12">
      <c r="A46" s="75">
        <v>46084</v>
      </c>
      <c r="B46" s="76" t="s">
        <v>127</v>
      </c>
      <c r="C46" s="77" t="s">
        <v>128</v>
      </c>
      <c r="D46" s="80" t="s">
        <v>87</v>
      </c>
      <c r="E46" s="87">
        <v>50000</v>
      </c>
      <c r="F46" s="76">
        <f t="shared" si="0"/>
        <v>88.332980001413304</v>
      </c>
      <c r="G46" s="76">
        <v>566.04</v>
      </c>
      <c r="H46" s="77" t="s">
        <v>25</v>
      </c>
      <c r="I46" s="89"/>
      <c r="J46" s="76" t="s">
        <v>81</v>
      </c>
      <c r="K46" s="88" t="s">
        <v>82</v>
      </c>
      <c r="L46" s="76" t="s">
        <v>83</v>
      </c>
    </row>
    <row r="47" spans="1:12">
      <c r="A47" s="75">
        <v>46084</v>
      </c>
      <c r="B47" s="76" t="s">
        <v>129</v>
      </c>
      <c r="C47" s="77" t="s">
        <v>128</v>
      </c>
      <c r="D47" s="80" t="s">
        <v>87</v>
      </c>
      <c r="E47" s="77">
        <v>40000</v>
      </c>
      <c r="F47" s="76">
        <f t="shared" si="0"/>
        <v>70.666384001130695</v>
      </c>
      <c r="G47" s="76">
        <v>566.04</v>
      </c>
      <c r="H47" s="77" t="s">
        <v>25</v>
      </c>
      <c r="I47" s="89"/>
      <c r="J47" s="76" t="s">
        <v>81</v>
      </c>
      <c r="K47" s="88" t="s">
        <v>82</v>
      </c>
      <c r="L47" s="76" t="s">
        <v>83</v>
      </c>
    </row>
    <row r="48" spans="1:12">
      <c r="A48" s="75">
        <v>46084</v>
      </c>
      <c r="B48" s="76" t="s">
        <v>130</v>
      </c>
      <c r="C48" s="77" t="s">
        <v>128</v>
      </c>
      <c r="D48" s="80" t="s">
        <v>87</v>
      </c>
      <c r="E48" s="77">
        <v>40000</v>
      </c>
      <c r="F48" s="76">
        <f t="shared" si="0"/>
        <v>70.666384001130695</v>
      </c>
      <c r="G48" s="76">
        <v>566.04</v>
      </c>
      <c r="H48" s="77" t="s">
        <v>25</v>
      </c>
      <c r="I48" s="89"/>
      <c r="J48" s="76" t="s">
        <v>81</v>
      </c>
      <c r="K48" s="88" t="s">
        <v>82</v>
      </c>
      <c r="L48" s="76" t="s">
        <v>83</v>
      </c>
    </row>
    <row r="49" spans="1:12">
      <c r="A49" s="75">
        <v>46084</v>
      </c>
      <c r="B49" s="76" t="s">
        <v>131</v>
      </c>
      <c r="C49" s="77" t="s">
        <v>86</v>
      </c>
      <c r="D49" s="80" t="s">
        <v>87</v>
      </c>
      <c r="E49" s="77">
        <v>14000</v>
      </c>
      <c r="F49" s="76">
        <f t="shared" si="0"/>
        <v>24.733234400395698</v>
      </c>
      <c r="G49" s="76">
        <v>566.04</v>
      </c>
      <c r="H49" s="77" t="s">
        <v>25</v>
      </c>
      <c r="I49" s="89"/>
      <c r="J49" s="76" t="s">
        <v>81</v>
      </c>
      <c r="K49" s="88" t="s">
        <v>82</v>
      </c>
      <c r="L49" s="76" t="s">
        <v>83</v>
      </c>
    </row>
    <row r="50" spans="1:12">
      <c r="A50" s="75">
        <v>46084</v>
      </c>
      <c r="B50" s="76" t="s">
        <v>132</v>
      </c>
      <c r="C50" s="77" t="s">
        <v>86</v>
      </c>
      <c r="D50" s="80" t="s">
        <v>87</v>
      </c>
      <c r="E50" s="77">
        <v>7000</v>
      </c>
      <c r="F50" s="76">
        <f t="shared" si="0"/>
        <v>12.366617200197901</v>
      </c>
      <c r="G50" s="76">
        <v>566.04</v>
      </c>
      <c r="H50" s="77" t="s">
        <v>25</v>
      </c>
      <c r="I50" s="89"/>
      <c r="J50" s="76" t="s">
        <v>81</v>
      </c>
      <c r="K50" s="88" t="s">
        <v>82</v>
      </c>
      <c r="L50" s="76" t="s">
        <v>83</v>
      </c>
    </row>
    <row r="51" spans="1:12">
      <c r="A51" s="75">
        <v>46084</v>
      </c>
      <c r="B51" s="76" t="s">
        <v>133</v>
      </c>
      <c r="C51" s="77" t="s">
        <v>86</v>
      </c>
      <c r="D51" s="80" t="s">
        <v>87</v>
      </c>
      <c r="E51" s="77">
        <v>12000</v>
      </c>
      <c r="F51" s="76">
        <f t="shared" si="0"/>
        <v>21.199915200339198</v>
      </c>
      <c r="G51" s="76">
        <v>566.04</v>
      </c>
      <c r="H51" s="77" t="s">
        <v>25</v>
      </c>
      <c r="I51" s="89"/>
      <c r="J51" s="76" t="s">
        <v>81</v>
      </c>
      <c r="K51" s="88" t="s">
        <v>82</v>
      </c>
      <c r="L51" s="76" t="s">
        <v>83</v>
      </c>
    </row>
    <row r="52" spans="1:12">
      <c r="A52" s="75">
        <v>46084</v>
      </c>
      <c r="B52" s="76" t="s">
        <v>134</v>
      </c>
      <c r="C52" s="77" t="s">
        <v>86</v>
      </c>
      <c r="D52" s="80" t="s">
        <v>87</v>
      </c>
      <c r="E52" s="77">
        <v>15000</v>
      </c>
      <c r="F52" s="76">
        <f t="shared" si="0"/>
        <v>26.499894000424</v>
      </c>
      <c r="G52" s="76">
        <v>566.04</v>
      </c>
      <c r="H52" s="77" t="s">
        <v>25</v>
      </c>
      <c r="I52" s="89"/>
      <c r="J52" s="76" t="s">
        <v>81</v>
      </c>
      <c r="K52" s="88" t="s">
        <v>82</v>
      </c>
      <c r="L52" s="76" t="s">
        <v>83</v>
      </c>
    </row>
    <row r="53" spans="1:12">
      <c r="A53" s="75">
        <v>46084</v>
      </c>
      <c r="B53" s="76" t="s">
        <v>135</v>
      </c>
      <c r="C53" s="77" t="s">
        <v>86</v>
      </c>
      <c r="D53" s="80" t="s">
        <v>87</v>
      </c>
      <c r="E53" s="77">
        <v>15000</v>
      </c>
      <c r="F53" s="76">
        <f t="shared" si="0"/>
        <v>26.499894000424</v>
      </c>
      <c r="G53" s="76">
        <v>566.04</v>
      </c>
      <c r="H53" s="77" t="s">
        <v>25</v>
      </c>
      <c r="I53" s="89"/>
      <c r="J53" s="76" t="s">
        <v>81</v>
      </c>
      <c r="K53" s="88" t="s">
        <v>82</v>
      </c>
      <c r="L53" s="76" t="s">
        <v>83</v>
      </c>
    </row>
    <row r="54" spans="1:12">
      <c r="A54" s="75">
        <v>46084</v>
      </c>
      <c r="B54" s="76" t="s">
        <v>136</v>
      </c>
      <c r="C54" s="80" t="s">
        <v>89</v>
      </c>
      <c r="D54" s="80" t="s">
        <v>87</v>
      </c>
      <c r="E54" s="77">
        <v>30000</v>
      </c>
      <c r="F54" s="76">
        <f t="shared" si="0"/>
        <v>52.999788000848</v>
      </c>
      <c r="G54" s="76">
        <v>566.04</v>
      </c>
      <c r="H54" s="77" t="s">
        <v>25</v>
      </c>
      <c r="I54" s="89"/>
      <c r="J54" s="76" t="s">
        <v>81</v>
      </c>
      <c r="K54" s="88" t="s">
        <v>82</v>
      </c>
      <c r="L54" s="76" t="s">
        <v>83</v>
      </c>
    </row>
    <row r="55" spans="1:12">
      <c r="A55" s="75">
        <v>46084</v>
      </c>
      <c r="B55" s="76" t="s">
        <v>113</v>
      </c>
      <c r="C55" s="80" t="s">
        <v>89</v>
      </c>
      <c r="D55" s="80" t="s">
        <v>87</v>
      </c>
      <c r="E55" s="77">
        <v>6000</v>
      </c>
      <c r="F55" s="76">
        <f t="shared" si="0"/>
        <v>10.599957600169599</v>
      </c>
      <c r="G55" s="76">
        <v>566.04</v>
      </c>
      <c r="H55" s="77" t="s">
        <v>25</v>
      </c>
      <c r="I55" s="89"/>
      <c r="J55" s="76" t="s">
        <v>81</v>
      </c>
      <c r="K55" s="88" t="s">
        <v>82</v>
      </c>
      <c r="L55" s="76" t="s">
        <v>83</v>
      </c>
    </row>
    <row r="56" spans="1:12">
      <c r="A56" s="75">
        <v>46084</v>
      </c>
      <c r="B56" s="76" t="s">
        <v>137</v>
      </c>
      <c r="C56" s="77" t="s">
        <v>86</v>
      </c>
      <c r="D56" s="77" t="s">
        <v>84</v>
      </c>
      <c r="E56" s="87">
        <v>3000</v>
      </c>
      <c r="F56" s="76">
        <f t="shared" si="0"/>
        <v>5.2999788000847996</v>
      </c>
      <c r="G56" s="76">
        <v>566.04</v>
      </c>
      <c r="H56" s="77" t="s">
        <v>16</v>
      </c>
      <c r="I56" s="89" t="s">
        <v>138</v>
      </c>
      <c r="J56" s="76" t="s">
        <v>81</v>
      </c>
      <c r="K56" s="88" t="s">
        <v>82</v>
      </c>
      <c r="L56" s="76" t="s">
        <v>83</v>
      </c>
    </row>
    <row r="57" spans="1:12">
      <c r="A57" s="75">
        <v>46084</v>
      </c>
      <c r="B57" s="76" t="s">
        <v>139</v>
      </c>
      <c r="C57" s="77" t="s">
        <v>128</v>
      </c>
      <c r="D57" s="77" t="s">
        <v>84</v>
      </c>
      <c r="E57" s="87">
        <v>6100</v>
      </c>
      <c r="F57" s="76">
        <f t="shared" si="0"/>
        <v>10.7766235601724</v>
      </c>
      <c r="G57" s="76">
        <v>566.04</v>
      </c>
      <c r="H57" s="77" t="s">
        <v>16</v>
      </c>
      <c r="I57" s="89" t="s">
        <v>138</v>
      </c>
      <c r="J57" s="92" t="s">
        <v>81</v>
      </c>
      <c r="K57" s="88" t="s">
        <v>82</v>
      </c>
      <c r="L57" s="92" t="s">
        <v>83</v>
      </c>
    </row>
    <row r="58" spans="1:12">
      <c r="A58" s="75">
        <v>46084</v>
      </c>
      <c r="B58" s="76" t="s">
        <v>140</v>
      </c>
      <c r="C58" s="80" t="s">
        <v>89</v>
      </c>
      <c r="D58" s="77" t="s">
        <v>84</v>
      </c>
      <c r="E58" s="87">
        <v>5000</v>
      </c>
      <c r="F58" s="76">
        <f t="shared" si="0"/>
        <v>8.8332980001413297</v>
      </c>
      <c r="G58" s="76">
        <v>566.04</v>
      </c>
      <c r="H58" s="77" t="s">
        <v>16</v>
      </c>
      <c r="I58" s="89" t="s">
        <v>138</v>
      </c>
      <c r="J58" s="92" t="s">
        <v>81</v>
      </c>
      <c r="K58" s="88" t="s">
        <v>82</v>
      </c>
      <c r="L58" s="92" t="s">
        <v>83</v>
      </c>
    </row>
    <row r="59" spans="1:12">
      <c r="A59" s="75">
        <v>46084</v>
      </c>
      <c r="B59" s="76" t="s">
        <v>141</v>
      </c>
      <c r="C59" s="77" t="s">
        <v>86</v>
      </c>
      <c r="D59" s="77" t="s">
        <v>84</v>
      </c>
      <c r="E59" s="87">
        <v>2000</v>
      </c>
      <c r="F59" s="76">
        <f t="shared" si="0"/>
        <v>3.5333192000565301</v>
      </c>
      <c r="G59" s="76">
        <v>566.04</v>
      </c>
      <c r="H59" s="77" t="s">
        <v>16</v>
      </c>
      <c r="I59" s="89" t="s">
        <v>138</v>
      </c>
      <c r="J59" s="92" t="s">
        <v>81</v>
      </c>
      <c r="K59" s="88" t="s">
        <v>82</v>
      </c>
      <c r="L59" s="92" t="s">
        <v>83</v>
      </c>
    </row>
    <row r="60" spans="1:12">
      <c r="A60" s="75">
        <v>46084</v>
      </c>
      <c r="B60" s="76" t="s">
        <v>142</v>
      </c>
      <c r="C60" s="77" t="s">
        <v>89</v>
      </c>
      <c r="D60" s="77" t="s">
        <v>87</v>
      </c>
      <c r="E60" s="76">
        <v>66000</v>
      </c>
      <c r="F60" s="76">
        <f t="shared" si="0"/>
        <v>116.599533601866</v>
      </c>
      <c r="G60" s="76">
        <v>566.04</v>
      </c>
      <c r="H60" s="77" t="s">
        <v>22</v>
      </c>
      <c r="J60" s="92" t="s">
        <v>81</v>
      </c>
      <c r="K60" s="88" t="s">
        <v>82</v>
      </c>
      <c r="L60" s="76" t="s">
        <v>83</v>
      </c>
    </row>
    <row r="61" spans="1:12">
      <c r="A61" s="75">
        <v>46084</v>
      </c>
      <c r="B61" s="76" t="s">
        <v>143</v>
      </c>
      <c r="C61" s="77" t="s">
        <v>89</v>
      </c>
      <c r="D61" s="77" t="s">
        <v>87</v>
      </c>
      <c r="E61" s="76">
        <v>12000</v>
      </c>
      <c r="F61" s="76">
        <f t="shared" si="0"/>
        <v>21.199915200339198</v>
      </c>
      <c r="G61" s="76">
        <v>566.04</v>
      </c>
      <c r="H61" s="77" t="s">
        <v>22</v>
      </c>
      <c r="J61" s="92" t="s">
        <v>81</v>
      </c>
      <c r="K61" s="88" t="s">
        <v>82</v>
      </c>
      <c r="L61" s="76" t="s">
        <v>83</v>
      </c>
    </row>
    <row r="62" spans="1:12">
      <c r="A62" s="75">
        <v>46084</v>
      </c>
      <c r="B62" s="76" t="s">
        <v>144</v>
      </c>
      <c r="C62" s="77" t="s">
        <v>145</v>
      </c>
      <c r="D62" s="77" t="s">
        <v>87</v>
      </c>
      <c r="E62" s="76">
        <v>1500</v>
      </c>
      <c r="F62" s="76">
        <f t="shared" si="0"/>
        <v>2.6499894000423998</v>
      </c>
      <c r="G62" s="76">
        <v>566.04</v>
      </c>
      <c r="H62" s="77" t="s">
        <v>22</v>
      </c>
      <c r="J62" s="92" t="s">
        <v>81</v>
      </c>
      <c r="K62" s="88" t="s">
        <v>82</v>
      </c>
      <c r="L62" s="76" t="s">
        <v>83</v>
      </c>
    </row>
    <row r="63" spans="1:12">
      <c r="A63" s="75">
        <v>46084</v>
      </c>
      <c r="B63" s="76" t="s">
        <v>144</v>
      </c>
      <c r="C63" s="77" t="s">
        <v>145</v>
      </c>
      <c r="D63" s="77" t="s">
        <v>87</v>
      </c>
      <c r="E63" s="76">
        <v>1500</v>
      </c>
      <c r="F63" s="76">
        <f t="shared" si="0"/>
        <v>2.6499894000423998</v>
      </c>
      <c r="G63" s="76">
        <v>566.04</v>
      </c>
      <c r="H63" s="77" t="s">
        <v>22</v>
      </c>
      <c r="J63" s="92" t="s">
        <v>81</v>
      </c>
      <c r="K63" s="88" t="s">
        <v>82</v>
      </c>
      <c r="L63" s="76" t="s">
        <v>83</v>
      </c>
    </row>
    <row r="64" spans="1:12">
      <c r="A64" s="75">
        <v>46084</v>
      </c>
      <c r="B64" s="76" t="s">
        <v>146</v>
      </c>
      <c r="C64" s="77" t="s">
        <v>86</v>
      </c>
      <c r="D64" s="77" t="s">
        <v>87</v>
      </c>
      <c r="E64" s="76">
        <v>5000</v>
      </c>
      <c r="F64" s="76">
        <f t="shared" si="0"/>
        <v>8.8332980001413297</v>
      </c>
      <c r="G64" s="76">
        <v>566.04</v>
      </c>
      <c r="H64" s="77" t="s">
        <v>22</v>
      </c>
      <c r="J64" s="92" t="s">
        <v>81</v>
      </c>
      <c r="K64" s="88" t="s">
        <v>82</v>
      </c>
      <c r="L64" s="76" t="s">
        <v>83</v>
      </c>
    </row>
    <row r="65" spans="1:12">
      <c r="A65" s="75">
        <v>46084</v>
      </c>
      <c r="B65" s="76" t="s">
        <v>113</v>
      </c>
      <c r="C65" s="77" t="s">
        <v>89</v>
      </c>
      <c r="D65" s="77" t="s">
        <v>87</v>
      </c>
      <c r="E65" s="76">
        <v>6000</v>
      </c>
      <c r="F65" s="76">
        <f t="shared" si="0"/>
        <v>10.599957600169599</v>
      </c>
      <c r="G65" s="76">
        <v>566.04</v>
      </c>
      <c r="H65" s="77" t="s">
        <v>22</v>
      </c>
      <c r="J65" s="92" t="s">
        <v>81</v>
      </c>
      <c r="K65" s="88" t="s">
        <v>82</v>
      </c>
      <c r="L65" s="76" t="s">
        <v>83</v>
      </c>
    </row>
    <row r="66" spans="1:12">
      <c r="A66" s="75">
        <v>46084</v>
      </c>
      <c r="B66" s="76" t="s">
        <v>147</v>
      </c>
      <c r="C66" s="77" t="s">
        <v>89</v>
      </c>
      <c r="D66" s="77" t="s">
        <v>87</v>
      </c>
      <c r="E66" s="76">
        <v>25000</v>
      </c>
      <c r="F66" s="76">
        <f t="shared" ref="F66:F129" si="1">+E66/G66</f>
        <v>44.166490000706702</v>
      </c>
      <c r="G66" s="76">
        <v>566.04</v>
      </c>
      <c r="H66" s="77" t="s">
        <v>22</v>
      </c>
      <c r="J66" s="92" t="s">
        <v>81</v>
      </c>
      <c r="K66" s="88" t="s">
        <v>82</v>
      </c>
      <c r="L66" s="76" t="s">
        <v>83</v>
      </c>
    </row>
    <row r="67" spans="1:12">
      <c r="A67" s="75">
        <v>46084</v>
      </c>
      <c r="B67" s="76" t="s">
        <v>121</v>
      </c>
      <c r="C67" s="77" t="s">
        <v>86</v>
      </c>
      <c r="D67" s="77" t="s">
        <v>87</v>
      </c>
      <c r="E67" s="76">
        <v>10000</v>
      </c>
      <c r="F67" s="76">
        <f t="shared" si="1"/>
        <v>17.666596000282698</v>
      </c>
      <c r="G67" s="76">
        <v>566.04</v>
      </c>
      <c r="H67" s="77" t="s">
        <v>22</v>
      </c>
      <c r="J67" s="92" t="s">
        <v>81</v>
      </c>
      <c r="K67" s="88" t="s">
        <v>82</v>
      </c>
      <c r="L67" s="76" t="s">
        <v>83</v>
      </c>
    </row>
    <row r="68" spans="1:12">
      <c r="A68" s="94">
        <v>46085</v>
      </c>
      <c r="B68" s="95" t="s">
        <v>148</v>
      </c>
      <c r="C68" s="77" t="s">
        <v>149</v>
      </c>
      <c r="D68" s="78" t="s">
        <v>10</v>
      </c>
      <c r="E68" s="77">
        <v>300</v>
      </c>
      <c r="F68" s="76">
        <f t="shared" si="1"/>
        <v>0.52999788000848003</v>
      </c>
      <c r="G68" s="76">
        <v>566.04</v>
      </c>
      <c r="H68" s="77" t="s">
        <v>27</v>
      </c>
      <c r="I68" s="76" t="s">
        <v>150</v>
      </c>
      <c r="J68" s="76" t="s">
        <v>81</v>
      </c>
      <c r="K68" s="88" t="s">
        <v>82</v>
      </c>
      <c r="L68" s="76" t="s">
        <v>83</v>
      </c>
    </row>
    <row r="69" spans="1:12">
      <c r="A69" s="94">
        <v>46085</v>
      </c>
      <c r="B69" s="95" t="s">
        <v>151</v>
      </c>
      <c r="C69" s="77" t="s">
        <v>149</v>
      </c>
      <c r="D69" s="78" t="s">
        <v>10</v>
      </c>
      <c r="E69" s="77">
        <v>500</v>
      </c>
      <c r="F69" s="76">
        <f t="shared" si="1"/>
        <v>0.88332980001413297</v>
      </c>
      <c r="G69" s="76">
        <v>566.04</v>
      </c>
      <c r="H69" s="77" t="s">
        <v>27</v>
      </c>
      <c r="I69" s="76" t="s">
        <v>150</v>
      </c>
      <c r="J69" s="76" t="s">
        <v>81</v>
      </c>
      <c r="K69" s="88" t="s">
        <v>82</v>
      </c>
      <c r="L69" s="76" t="s">
        <v>83</v>
      </c>
    </row>
    <row r="70" spans="1:12">
      <c r="A70" s="94">
        <v>46085</v>
      </c>
      <c r="B70" s="95" t="s">
        <v>152</v>
      </c>
      <c r="C70" s="77" t="s">
        <v>149</v>
      </c>
      <c r="D70" s="78" t="s">
        <v>10</v>
      </c>
      <c r="E70" s="77">
        <v>300</v>
      </c>
      <c r="F70" s="76">
        <f t="shared" si="1"/>
        <v>0.52999788000848003</v>
      </c>
      <c r="G70" s="76">
        <v>566.04</v>
      </c>
      <c r="H70" s="77" t="s">
        <v>27</v>
      </c>
      <c r="I70" s="76" t="s">
        <v>150</v>
      </c>
      <c r="J70" s="76" t="s">
        <v>81</v>
      </c>
      <c r="K70" s="88" t="s">
        <v>82</v>
      </c>
      <c r="L70" s="76" t="s">
        <v>83</v>
      </c>
    </row>
    <row r="71" spans="1:12">
      <c r="A71" s="94">
        <v>46085</v>
      </c>
      <c r="B71" s="95" t="s">
        <v>153</v>
      </c>
      <c r="C71" s="96" t="s">
        <v>86</v>
      </c>
      <c r="D71" s="78" t="s">
        <v>10</v>
      </c>
      <c r="E71" s="77">
        <v>4000</v>
      </c>
      <c r="F71" s="76">
        <f t="shared" si="1"/>
        <v>7.06663840011307</v>
      </c>
      <c r="G71" s="76">
        <v>566.04</v>
      </c>
      <c r="H71" s="77" t="s">
        <v>27</v>
      </c>
      <c r="I71" s="76" t="s">
        <v>154</v>
      </c>
      <c r="J71" s="76" t="s">
        <v>81</v>
      </c>
      <c r="K71" s="88" t="s">
        <v>82</v>
      </c>
      <c r="L71" s="76" t="s">
        <v>83</v>
      </c>
    </row>
    <row r="72" spans="1:12">
      <c r="A72" s="94">
        <v>46085</v>
      </c>
      <c r="B72" s="95" t="s">
        <v>155</v>
      </c>
      <c r="C72" s="96" t="s">
        <v>86</v>
      </c>
      <c r="D72" s="78" t="s">
        <v>10</v>
      </c>
      <c r="E72" s="77">
        <v>4000</v>
      </c>
      <c r="F72" s="76">
        <f t="shared" si="1"/>
        <v>7.06663840011307</v>
      </c>
      <c r="G72" s="76">
        <v>566.04</v>
      </c>
      <c r="H72" s="77" t="s">
        <v>27</v>
      </c>
      <c r="I72" s="76" t="s">
        <v>154</v>
      </c>
      <c r="J72" s="76" t="s">
        <v>81</v>
      </c>
      <c r="K72" s="88" t="s">
        <v>82</v>
      </c>
      <c r="L72" s="76" t="s">
        <v>83</v>
      </c>
    </row>
    <row r="73" spans="1:12">
      <c r="A73" s="75">
        <v>46085</v>
      </c>
      <c r="B73" s="76" t="s">
        <v>156</v>
      </c>
      <c r="C73" s="77" t="s">
        <v>86</v>
      </c>
      <c r="D73" s="77" t="s">
        <v>26</v>
      </c>
      <c r="E73" s="77">
        <v>13000</v>
      </c>
      <c r="F73" s="76">
        <f t="shared" si="1"/>
        <v>22.9665748003675</v>
      </c>
      <c r="G73" s="76">
        <v>566.04</v>
      </c>
      <c r="H73" s="77" t="s">
        <v>25</v>
      </c>
      <c r="I73" s="89"/>
      <c r="J73" s="76" t="s">
        <v>81</v>
      </c>
      <c r="K73" s="88" t="s">
        <v>82</v>
      </c>
      <c r="L73" s="76" t="s">
        <v>83</v>
      </c>
    </row>
    <row r="74" spans="1:12">
      <c r="A74" s="75">
        <v>46085</v>
      </c>
      <c r="B74" s="76" t="s">
        <v>157</v>
      </c>
      <c r="C74" s="77" t="s">
        <v>86</v>
      </c>
      <c r="D74" s="77" t="s">
        <v>26</v>
      </c>
      <c r="E74" s="77">
        <v>13000</v>
      </c>
      <c r="F74" s="76">
        <f t="shared" si="1"/>
        <v>22.9665748003675</v>
      </c>
      <c r="G74" s="76">
        <v>566.04</v>
      </c>
      <c r="H74" s="77" t="s">
        <v>25</v>
      </c>
      <c r="I74" s="89"/>
      <c r="J74" s="76" t="s">
        <v>81</v>
      </c>
      <c r="K74" s="88" t="s">
        <v>82</v>
      </c>
      <c r="L74" s="76" t="s">
        <v>83</v>
      </c>
    </row>
    <row r="75" spans="1:12">
      <c r="A75" s="75">
        <v>46085</v>
      </c>
      <c r="B75" s="76" t="s">
        <v>158</v>
      </c>
      <c r="C75" s="80" t="s">
        <v>89</v>
      </c>
      <c r="D75" s="77" t="s">
        <v>84</v>
      </c>
      <c r="E75" s="87">
        <v>13000</v>
      </c>
      <c r="F75" s="76">
        <f t="shared" si="1"/>
        <v>22.9665748003675</v>
      </c>
      <c r="G75" s="76">
        <v>566.04</v>
      </c>
      <c r="H75" s="77" t="s">
        <v>16</v>
      </c>
      <c r="I75" s="89" t="s">
        <v>138</v>
      </c>
      <c r="J75" s="92" t="s">
        <v>81</v>
      </c>
      <c r="K75" s="88" t="s">
        <v>82</v>
      </c>
      <c r="L75" s="92" t="s">
        <v>83</v>
      </c>
    </row>
    <row r="76" spans="1:12">
      <c r="A76" s="75">
        <v>46085</v>
      </c>
      <c r="B76" s="76" t="s">
        <v>159</v>
      </c>
      <c r="C76" s="77" t="s">
        <v>86</v>
      </c>
      <c r="D76" s="77" t="s">
        <v>84</v>
      </c>
      <c r="E76" s="87">
        <v>3000</v>
      </c>
      <c r="F76" s="76">
        <f t="shared" si="1"/>
        <v>5.2999788000847996</v>
      </c>
      <c r="G76" s="76">
        <v>566.04</v>
      </c>
      <c r="H76" s="77" t="s">
        <v>16</v>
      </c>
      <c r="I76" s="89" t="s">
        <v>138</v>
      </c>
      <c r="J76" s="92" t="s">
        <v>81</v>
      </c>
      <c r="K76" s="88" t="s">
        <v>82</v>
      </c>
      <c r="L76" s="92" t="s">
        <v>83</v>
      </c>
    </row>
    <row r="77" spans="1:12">
      <c r="A77" s="75">
        <v>46085</v>
      </c>
      <c r="B77" s="76" t="s">
        <v>160</v>
      </c>
      <c r="C77" s="77" t="s">
        <v>86</v>
      </c>
      <c r="D77" s="77" t="s">
        <v>84</v>
      </c>
      <c r="E77" s="87">
        <v>2000</v>
      </c>
      <c r="F77" s="76">
        <f t="shared" si="1"/>
        <v>3.5333192000565301</v>
      </c>
      <c r="G77" s="76">
        <v>566.04</v>
      </c>
      <c r="H77" s="77" t="s">
        <v>16</v>
      </c>
      <c r="I77" s="89" t="s">
        <v>138</v>
      </c>
      <c r="J77" s="92" t="s">
        <v>81</v>
      </c>
      <c r="K77" s="88" t="s">
        <v>82</v>
      </c>
      <c r="L77" s="92" t="s">
        <v>83</v>
      </c>
    </row>
    <row r="78" spans="1:12">
      <c r="A78" s="75">
        <v>46085</v>
      </c>
      <c r="B78" s="76" t="s">
        <v>161</v>
      </c>
      <c r="C78" s="77" t="s">
        <v>86</v>
      </c>
      <c r="D78" s="77" t="s">
        <v>84</v>
      </c>
      <c r="E78" s="87">
        <v>3000</v>
      </c>
      <c r="F78" s="76">
        <f t="shared" si="1"/>
        <v>5.2999788000847996</v>
      </c>
      <c r="G78" s="76">
        <v>566.04</v>
      </c>
      <c r="H78" s="77" t="s">
        <v>16</v>
      </c>
      <c r="I78" s="89" t="s">
        <v>138</v>
      </c>
      <c r="J78" s="92" t="s">
        <v>81</v>
      </c>
      <c r="K78" s="88" t="s">
        <v>82</v>
      </c>
      <c r="L78" s="92" t="s">
        <v>83</v>
      </c>
    </row>
    <row r="79" spans="1:12">
      <c r="A79" s="75">
        <v>46085</v>
      </c>
      <c r="B79" s="76" t="s">
        <v>162</v>
      </c>
      <c r="C79" s="77" t="s">
        <v>86</v>
      </c>
      <c r="D79" s="77" t="s">
        <v>84</v>
      </c>
      <c r="E79" s="87">
        <v>3000</v>
      </c>
      <c r="F79" s="76">
        <f t="shared" si="1"/>
        <v>5.2999788000847996</v>
      </c>
      <c r="G79" s="76">
        <v>566.04</v>
      </c>
      <c r="H79" s="77" t="s">
        <v>16</v>
      </c>
      <c r="I79" s="89" t="s">
        <v>138</v>
      </c>
      <c r="J79" s="92" t="s">
        <v>81</v>
      </c>
      <c r="K79" s="88" t="s">
        <v>82</v>
      </c>
      <c r="L79" s="92" t="s">
        <v>83</v>
      </c>
    </row>
    <row r="80" spans="1:12">
      <c r="A80" s="75">
        <v>46085</v>
      </c>
      <c r="B80" s="76" t="s">
        <v>163</v>
      </c>
      <c r="C80" s="77" t="s">
        <v>164</v>
      </c>
      <c r="D80" s="77" t="s">
        <v>84</v>
      </c>
      <c r="E80" s="87">
        <v>7500</v>
      </c>
      <c r="F80" s="76">
        <f t="shared" si="1"/>
        <v>13.249947000212</v>
      </c>
      <c r="G80" s="76">
        <v>566.04</v>
      </c>
      <c r="H80" s="77" t="s">
        <v>16</v>
      </c>
      <c r="I80" s="89" t="s">
        <v>138</v>
      </c>
      <c r="J80" s="92" t="s">
        <v>81</v>
      </c>
      <c r="K80" s="88" t="s">
        <v>82</v>
      </c>
      <c r="L80" s="92" t="s">
        <v>83</v>
      </c>
    </row>
    <row r="81" spans="1:12">
      <c r="A81" s="75">
        <v>46085</v>
      </c>
      <c r="B81" s="76" t="s">
        <v>165</v>
      </c>
      <c r="C81" s="80" t="s">
        <v>89</v>
      </c>
      <c r="D81" s="77" t="s">
        <v>84</v>
      </c>
      <c r="E81" s="87">
        <v>5000</v>
      </c>
      <c r="F81" s="76">
        <f t="shared" si="1"/>
        <v>8.8332980001413297</v>
      </c>
      <c r="G81" s="76">
        <v>566.04</v>
      </c>
      <c r="H81" s="77" t="s">
        <v>16</v>
      </c>
      <c r="I81" s="89" t="s">
        <v>138</v>
      </c>
      <c r="J81" s="92" t="s">
        <v>81</v>
      </c>
      <c r="K81" s="88" t="s">
        <v>82</v>
      </c>
      <c r="L81" s="92" t="s">
        <v>83</v>
      </c>
    </row>
    <row r="82" spans="1:12">
      <c r="A82" s="75">
        <v>46085</v>
      </c>
      <c r="B82" s="76" t="s">
        <v>166</v>
      </c>
      <c r="C82" s="80" t="s">
        <v>89</v>
      </c>
      <c r="D82" s="77" t="s">
        <v>84</v>
      </c>
      <c r="E82" s="87">
        <v>13000</v>
      </c>
      <c r="F82" s="76">
        <f t="shared" si="1"/>
        <v>22.9665748003675</v>
      </c>
      <c r="G82" s="76">
        <v>566.04</v>
      </c>
      <c r="H82" s="77" t="s">
        <v>16</v>
      </c>
      <c r="I82" s="89" t="s">
        <v>138</v>
      </c>
      <c r="J82" s="92" t="s">
        <v>81</v>
      </c>
      <c r="K82" s="88" t="s">
        <v>82</v>
      </c>
      <c r="L82" s="92" t="s">
        <v>83</v>
      </c>
    </row>
    <row r="83" spans="1:12">
      <c r="A83" s="75">
        <v>46085</v>
      </c>
      <c r="B83" s="76" t="s">
        <v>144</v>
      </c>
      <c r="C83" s="77" t="s">
        <v>145</v>
      </c>
      <c r="D83" s="77" t="s">
        <v>87</v>
      </c>
      <c r="E83" s="76">
        <v>1500</v>
      </c>
      <c r="F83" s="76">
        <f t="shared" si="1"/>
        <v>2.6499894000423998</v>
      </c>
      <c r="G83" s="76">
        <v>566.04</v>
      </c>
      <c r="H83" s="77" t="s">
        <v>22</v>
      </c>
      <c r="J83" s="92" t="s">
        <v>81</v>
      </c>
      <c r="K83" s="88" t="s">
        <v>82</v>
      </c>
      <c r="L83" s="76" t="s">
        <v>83</v>
      </c>
    </row>
    <row r="84" spans="1:12">
      <c r="A84" s="75">
        <v>46085</v>
      </c>
      <c r="B84" s="76" t="s">
        <v>144</v>
      </c>
      <c r="C84" s="77" t="s">
        <v>145</v>
      </c>
      <c r="D84" s="77" t="s">
        <v>87</v>
      </c>
      <c r="E84" s="76">
        <v>1500</v>
      </c>
      <c r="F84" s="76">
        <f t="shared" si="1"/>
        <v>2.6499894000423998</v>
      </c>
      <c r="G84" s="76">
        <v>566.04</v>
      </c>
      <c r="H84" s="77" t="s">
        <v>22</v>
      </c>
      <c r="J84" s="92" t="s">
        <v>81</v>
      </c>
      <c r="K84" s="88" t="s">
        <v>82</v>
      </c>
      <c r="L84" s="76" t="s">
        <v>83</v>
      </c>
    </row>
    <row r="85" spans="1:12">
      <c r="A85" s="75">
        <v>46085</v>
      </c>
      <c r="B85" s="76" t="s">
        <v>122</v>
      </c>
      <c r="C85" s="77" t="s">
        <v>86</v>
      </c>
      <c r="D85" s="77" t="s">
        <v>87</v>
      </c>
      <c r="E85" s="76">
        <v>10000</v>
      </c>
      <c r="F85" s="76">
        <f t="shared" si="1"/>
        <v>17.666596000282698</v>
      </c>
      <c r="G85" s="76">
        <v>566.04</v>
      </c>
      <c r="H85" s="77" t="s">
        <v>22</v>
      </c>
      <c r="J85" s="92" t="s">
        <v>81</v>
      </c>
      <c r="K85" s="88" t="s">
        <v>82</v>
      </c>
      <c r="L85" s="76" t="s">
        <v>83</v>
      </c>
    </row>
    <row r="86" spans="1:12">
      <c r="A86" s="75">
        <v>46085</v>
      </c>
      <c r="B86" s="76" t="s">
        <v>121</v>
      </c>
      <c r="C86" s="77" t="s">
        <v>86</v>
      </c>
      <c r="D86" s="77" t="s">
        <v>87</v>
      </c>
      <c r="E86" s="76">
        <v>10000</v>
      </c>
      <c r="F86" s="76">
        <f t="shared" si="1"/>
        <v>17.666596000282698</v>
      </c>
      <c r="G86" s="76">
        <v>566.04</v>
      </c>
      <c r="H86" s="77" t="s">
        <v>22</v>
      </c>
      <c r="J86" s="92" t="s">
        <v>81</v>
      </c>
      <c r="K86" s="88" t="s">
        <v>82</v>
      </c>
      <c r="L86" s="76" t="s">
        <v>83</v>
      </c>
    </row>
    <row r="87" spans="1:12">
      <c r="A87" s="71">
        <v>46086</v>
      </c>
      <c r="B87" s="74" t="s">
        <v>167</v>
      </c>
      <c r="C87" s="80" t="s">
        <v>86</v>
      </c>
      <c r="D87" s="80" t="s">
        <v>87</v>
      </c>
      <c r="E87" s="82">
        <v>8000</v>
      </c>
      <c r="F87" s="76">
        <f t="shared" si="1"/>
        <v>14.133276800226099</v>
      </c>
      <c r="G87" s="76">
        <v>566.04</v>
      </c>
      <c r="H87" s="80" t="s">
        <v>11</v>
      </c>
      <c r="I87" s="90" t="s">
        <v>168</v>
      </c>
      <c r="J87" s="76" t="s">
        <v>81</v>
      </c>
      <c r="K87" s="88" t="s">
        <v>82</v>
      </c>
      <c r="L87" s="76" t="s">
        <v>83</v>
      </c>
    </row>
    <row r="88" spans="1:12">
      <c r="A88" s="71">
        <v>46086</v>
      </c>
      <c r="B88" s="74" t="s">
        <v>169</v>
      </c>
      <c r="C88" s="80" t="s">
        <v>164</v>
      </c>
      <c r="D88" s="80" t="s">
        <v>87</v>
      </c>
      <c r="E88" s="82">
        <v>5000</v>
      </c>
      <c r="F88" s="76">
        <f t="shared" si="1"/>
        <v>8.8332980001413297</v>
      </c>
      <c r="G88" s="76">
        <v>566.04</v>
      </c>
      <c r="H88" s="80" t="s">
        <v>11</v>
      </c>
      <c r="I88" s="90" t="s">
        <v>168</v>
      </c>
      <c r="J88" s="97" t="s">
        <v>81</v>
      </c>
      <c r="K88" s="88" t="s">
        <v>82</v>
      </c>
      <c r="L88" s="76" t="s">
        <v>83</v>
      </c>
    </row>
    <row r="89" spans="1:12">
      <c r="A89" s="71">
        <v>46086</v>
      </c>
      <c r="B89" s="74" t="s">
        <v>170</v>
      </c>
      <c r="C89" s="80" t="s">
        <v>86</v>
      </c>
      <c r="D89" s="80" t="s">
        <v>87</v>
      </c>
      <c r="E89" s="82">
        <v>10000</v>
      </c>
      <c r="F89" s="76">
        <f t="shared" si="1"/>
        <v>17.666596000282698</v>
      </c>
      <c r="G89" s="76">
        <v>566.04</v>
      </c>
      <c r="H89" s="80" t="s">
        <v>11</v>
      </c>
      <c r="I89" s="90" t="s">
        <v>168</v>
      </c>
      <c r="J89" s="97" t="s">
        <v>81</v>
      </c>
      <c r="K89" s="88" t="s">
        <v>82</v>
      </c>
      <c r="L89" s="76" t="s">
        <v>83</v>
      </c>
    </row>
    <row r="90" spans="1:12">
      <c r="A90" s="71">
        <v>46086</v>
      </c>
      <c r="B90" s="74" t="s">
        <v>171</v>
      </c>
      <c r="C90" s="80" t="s">
        <v>86</v>
      </c>
      <c r="D90" s="80" t="s">
        <v>87</v>
      </c>
      <c r="E90" s="82">
        <v>8000</v>
      </c>
      <c r="F90" s="76">
        <f t="shared" si="1"/>
        <v>14.133276800226099</v>
      </c>
      <c r="G90" s="76">
        <v>566.04</v>
      </c>
      <c r="H90" s="80" t="s">
        <v>11</v>
      </c>
      <c r="I90" s="90" t="s">
        <v>168</v>
      </c>
      <c r="J90" s="76" t="s">
        <v>81</v>
      </c>
      <c r="K90" s="88" t="s">
        <v>82</v>
      </c>
      <c r="L90" s="76" t="s">
        <v>83</v>
      </c>
    </row>
    <row r="91" spans="1:12">
      <c r="A91" s="75">
        <v>46086</v>
      </c>
      <c r="B91" s="76" t="s">
        <v>172</v>
      </c>
      <c r="C91" s="77" t="s">
        <v>86</v>
      </c>
      <c r="D91" s="77" t="s">
        <v>84</v>
      </c>
      <c r="E91" s="87">
        <v>3000</v>
      </c>
      <c r="F91" s="76">
        <f t="shared" si="1"/>
        <v>5.2999788000847996</v>
      </c>
      <c r="G91" s="76">
        <v>566.04</v>
      </c>
      <c r="H91" s="77" t="s">
        <v>16</v>
      </c>
      <c r="I91" s="89" t="s">
        <v>138</v>
      </c>
      <c r="J91" s="92" t="s">
        <v>81</v>
      </c>
      <c r="K91" s="88" t="s">
        <v>82</v>
      </c>
      <c r="L91" s="92" t="s">
        <v>83</v>
      </c>
    </row>
    <row r="92" spans="1:12">
      <c r="A92" s="75">
        <v>46086</v>
      </c>
      <c r="B92" s="76" t="s">
        <v>173</v>
      </c>
      <c r="C92" s="77" t="s">
        <v>164</v>
      </c>
      <c r="D92" s="77" t="s">
        <v>84</v>
      </c>
      <c r="E92" s="87">
        <v>10000</v>
      </c>
      <c r="F92" s="76">
        <f t="shared" si="1"/>
        <v>17.666596000282698</v>
      </c>
      <c r="G92" s="76">
        <v>566.04</v>
      </c>
      <c r="H92" s="77" t="s">
        <v>16</v>
      </c>
      <c r="I92" s="89" t="s">
        <v>138</v>
      </c>
      <c r="J92" s="92" t="s">
        <v>81</v>
      </c>
      <c r="K92" s="88" t="s">
        <v>82</v>
      </c>
      <c r="L92" s="92" t="s">
        <v>83</v>
      </c>
    </row>
    <row r="93" spans="1:12">
      <c r="A93" s="75">
        <v>46086</v>
      </c>
      <c r="B93" s="76" t="s">
        <v>165</v>
      </c>
      <c r="C93" s="80" t="s">
        <v>89</v>
      </c>
      <c r="D93" s="77" t="s">
        <v>84</v>
      </c>
      <c r="E93" s="87">
        <v>5000</v>
      </c>
      <c r="F93" s="76">
        <f t="shared" si="1"/>
        <v>8.8332980001413297</v>
      </c>
      <c r="G93" s="76">
        <v>566.04</v>
      </c>
      <c r="H93" s="77" t="s">
        <v>16</v>
      </c>
      <c r="I93" s="89" t="s">
        <v>138</v>
      </c>
      <c r="J93" s="92" t="s">
        <v>81</v>
      </c>
      <c r="K93" s="88" t="s">
        <v>82</v>
      </c>
      <c r="L93" s="92" t="s">
        <v>83</v>
      </c>
    </row>
    <row r="94" spans="1:12">
      <c r="A94" s="75">
        <v>46086</v>
      </c>
      <c r="B94" s="76" t="s">
        <v>174</v>
      </c>
      <c r="C94" s="77" t="s">
        <v>86</v>
      </c>
      <c r="D94" s="77" t="s">
        <v>84</v>
      </c>
      <c r="E94" s="87">
        <v>2000</v>
      </c>
      <c r="F94" s="76">
        <f t="shared" si="1"/>
        <v>3.5333192000565301</v>
      </c>
      <c r="G94" s="76">
        <v>566.04</v>
      </c>
      <c r="H94" s="77" t="s">
        <v>16</v>
      </c>
      <c r="I94" s="89" t="s">
        <v>138</v>
      </c>
      <c r="J94" s="92" t="s">
        <v>81</v>
      </c>
      <c r="K94" s="88" t="s">
        <v>82</v>
      </c>
      <c r="L94" s="92" t="s">
        <v>83</v>
      </c>
    </row>
    <row r="95" spans="1:12">
      <c r="A95" s="75">
        <v>46086</v>
      </c>
      <c r="B95" s="76" t="s">
        <v>166</v>
      </c>
      <c r="C95" s="80" t="s">
        <v>89</v>
      </c>
      <c r="D95" s="77" t="s">
        <v>84</v>
      </c>
      <c r="E95" s="87">
        <v>13000</v>
      </c>
      <c r="F95" s="76">
        <f t="shared" si="1"/>
        <v>22.9665748003675</v>
      </c>
      <c r="G95" s="76">
        <v>566.04</v>
      </c>
      <c r="H95" s="77" t="s">
        <v>16</v>
      </c>
      <c r="I95" s="89" t="s">
        <v>175</v>
      </c>
      <c r="J95" s="92" t="s">
        <v>81</v>
      </c>
      <c r="K95" s="88" t="s">
        <v>82</v>
      </c>
      <c r="L95" s="92" t="s">
        <v>83</v>
      </c>
    </row>
    <row r="96" spans="1:12">
      <c r="A96" s="75">
        <v>46086</v>
      </c>
      <c r="B96" s="76" t="s">
        <v>176</v>
      </c>
      <c r="C96" s="77" t="s">
        <v>86</v>
      </c>
      <c r="D96" s="77" t="s">
        <v>84</v>
      </c>
      <c r="E96" s="87">
        <v>2000</v>
      </c>
      <c r="F96" s="76">
        <f t="shared" si="1"/>
        <v>3.5333192000565301</v>
      </c>
      <c r="G96" s="76">
        <v>566.04</v>
      </c>
      <c r="H96" s="77" t="s">
        <v>16</v>
      </c>
      <c r="I96" s="89" t="s">
        <v>175</v>
      </c>
      <c r="J96" s="92" t="s">
        <v>81</v>
      </c>
      <c r="K96" s="88" t="s">
        <v>82</v>
      </c>
      <c r="L96" s="92" t="s">
        <v>83</v>
      </c>
    </row>
    <row r="97" spans="1:12">
      <c r="A97" s="75">
        <v>46086</v>
      </c>
      <c r="B97" s="76" t="s">
        <v>144</v>
      </c>
      <c r="C97" s="77" t="s">
        <v>145</v>
      </c>
      <c r="D97" s="77" t="s">
        <v>87</v>
      </c>
      <c r="E97" s="76">
        <v>1500</v>
      </c>
      <c r="F97" s="76">
        <f t="shared" si="1"/>
        <v>2.6499894000423998</v>
      </c>
      <c r="G97" s="76">
        <v>566.04</v>
      </c>
      <c r="H97" s="77" t="s">
        <v>22</v>
      </c>
      <c r="J97" s="92" t="s">
        <v>81</v>
      </c>
      <c r="K97" s="88" t="s">
        <v>82</v>
      </c>
      <c r="L97" s="76" t="s">
        <v>83</v>
      </c>
    </row>
    <row r="98" spans="1:12">
      <c r="A98" s="75">
        <v>46086</v>
      </c>
      <c r="B98" s="76" t="s">
        <v>144</v>
      </c>
      <c r="C98" s="77" t="s">
        <v>145</v>
      </c>
      <c r="D98" s="77" t="s">
        <v>87</v>
      </c>
      <c r="E98" s="76">
        <v>1500</v>
      </c>
      <c r="F98" s="76">
        <f t="shared" si="1"/>
        <v>2.6499894000423998</v>
      </c>
      <c r="G98" s="76">
        <v>566.04</v>
      </c>
      <c r="H98" s="77" t="s">
        <v>22</v>
      </c>
      <c r="J98" s="92" t="s">
        <v>81</v>
      </c>
      <c r="K98" s="88" t="s">
        <v>82</v>
      </c>
      <c r="L98" s="76" t="s">
        <v>83</v>
      </c>
    </row>
    <row r="99" spans="1:12">
      <c r="A99" s="75">
        <v>46086</v>
      </c>
      <c r="B99" s="76" t="s">
        <v>122</v>
      </c>
      <c r="C99" s="77" t="s">
        <v>86</v>
      </c>
      <c r="D99" s="77" t="s">
        <v>87</v>
      </c>
      <c r="E99" s="76">
        <v>10000</v>
      </c>
      <c r="F99" s="76">
        <f t="shared" si="1"/>
        <v>17.666596000282698</v>
      </c>
      <c r="G99" s="76">
        <v>566.04</v>
      </c>
      <c r="H99" s="77" t="s">
        <v>22</v>
      </c>
      <c r="J99" s="92" t="s">
        <v>81</v>
      </c>
      <c r="K99" s="88" t="s">
        <v>82</v>
      </c>
      <c r="L99" s="76" t="s">
        <v>83</v>
      </c>
    </row>
    <row r="100" spans="1:12">
      <c r="A100" s="75">
        <v>46086</v>
      </c>
      <c r="B100" s="76" t="s">
        <v>121</v>
      </c>
      <c r="C100" s="77" t="s">
        <v>86</v>
      </c>
      <c r="D100" s="77" t="s">
        <v>87</v>
      </c>
      <c r="E100" s="76">
        <v>10000</v>
      </c>
      <c r="F100" s="76">
        <f t="shared" si="1"/>
        <v>17.666596000282698</v>
      </c>
      <c r="G100" s="76">
        <v>566.04</v>
      </c>
      <c r="H100" s="77" t="s">
        <v>22</v>
      </c>
      <c r="J100" s="92" t="s">
        <v>81</v>
      </c>
      <c r="K100" s="88" t="s">
        <v>82</v>
      </c>
      <c r="L100" s="76" t="s">
        <v>83</v>
      </c>
    </row>
    <row r="101" spans="1:12">
      <c r="A101" s="71">
        <v>46087</v>
      </c>
      <c r="B101" s="74" t="s">
        <v>177</v>
      </c>
      <c r="C101" s="80" t="s">
        <v>86</v>
      </c>
      <c r="D101" s="80" t="s">
        <v>87</v>
      </c>
      <c r="E101" s="82">
        <v>8000</v>
      </c>
      <c r="F101" s="76">
        <f t="shared" si="1"/>
        <v>14.133276800226099</v>
      </c>
      <c r="G101" s="76">
        <v>566.04</v>
      </c>
      <c r="H101" s="80" t="s">
        <v>11</v>
      </c>
      <c r="I101" s="90" t="s">
        <v>168</v>
      </c>
      <c r="J101" s="76" t="s">
        <v>81</v>
      </c>
      <c r="K101" s="88" t="s">
        <v>82</v>
      </c>
      <c r="L101" s="76" t="s">
        <v>83</v>
      </c>
    </row>
    <row r="102" spans="1:12">
      <c r="A102" s="71">
        <v>46087</v>
      </c>
      <c r="B102" s="74" t="s">
        <v>178</v>
      </c>
      <c r="C102" s="80" t="s">
        <v>164</v>
      </c>
      <c r="D102" s="80" t="s">
        <v>87</v>
      </c>
      <c r="E102" s="82">
        <v>5000</v>
      </c>
      <c r="F102" s="76">
        <f t="shared" si="1"/>
        <v>8.8332980001413297</v>
      </c>
      <c r="G102" s="76">
        <v>566.04</v>
      </c>
      <c r="H102" s="80" t="s">
        <v>11</v>
      </c>
      <c r="I102" s="90" t="s">
        <v>168</v>
      </c>
      <c r="J102" s="76" t="s">
        <v>81</v>
      </c>
      <c r="K102" s="88" t="s">
        <v>82</v>
      </c>
      <c r="L102" s="76" t="s">
        <v>83</v>
      </c>
    </row>
    <row r="103" spans="1:12">
      <c r="A103" s="71">
        <v>46087</v>
      </c>
      <c r="B103" s="74" t="s">
        <v>179</v>
      </c>
      <c r="C103" s="80" t="s">
        <v>164</v>
      </c>
      <c r="D103" s="80" t="s">
        <v>87</v>
      </c>
      <c r="E103" s="82">
        <v>3000</v>
      </c>
      <c r="F103" s="76">
        <f t="shared" si="1"/>
        <v>5.2999788000847996</v>
      </c>
      <c r="G103" s="76">
        <v>566.04</v>
      </c>
      <c r="H103" s="80" t="s">
        <v>11</v>
      </c>
      <c r="I103" s="90" t="s">
        <v>168</v>
      </c>
      <c r="J103" s="76" t="s">
        <v>81</v>
      </c>
      <c r="K103" s="88" t="s">
        <v>82</v>
      </c>
      <c r="L103" s="76" t="s">
        <v>83</v>
      </c>
    </row>
    <row r="104" spans="1:12">
      <c r="A104" s="71">
        <v>46087</v>
      </c>
      <c r="B104" s="74" t="s">
        <v>180</v>
      </c>
      <c r="C104" s="80" t="s">
        <v>86</v>
      </c>
      <c r="D104" s="80" t="s">
        <v>87</v>
      </c>
      <c r="E104" s="82">
        <v>3000</v>
      </c>
      <c r="F104" s="76">
        <f t="shared" si="1"/>
        <v>5.2999788000847996</v>
      </c>
      <c r="G104" s="76">
        <v>566.04</v>
      </c>
      <c r="H104" s="80" t="s">
        <v>11</v>
      </c>
      <c r="I104" s="90" t="s">
        <v>168</v>
      </c>
      <c r="J104" s="76" t="s">
        <v>81</v>
      </c>
      <c r="K104" s="88" t="s">
        <v>82</v>
      </c>
      <c r="L104" s="76" t="s">
        <v>83</v>
      </c>
    </row>
    <row r="105" spans="1:12">
      <c r="A105" s="71">
        <v>46087</v>
      </c>
      <c r="B105" s="74" t="s">
        <v>181</v>
      </c>
      <c r="C105" s="80" t="s">
        <v>86</v>
      </c>
      <c r="D105" s="80" t="s">
        <v>87</v>
      </c>
      <c r="E105" s="82">
        <v>8000</v>
      </c>
      <c r="F105" s="76">
        <f t="shared" si="1"/>
        <v>14.133276800226099</v>
      </c>
      <c r="G105" s="76">
        <v>566.04</v>
      </c>
      <c r="H105" s="80" t="s">
        <v>11</v>
      </c>
      <c r="I105" s="90" t="s">
        <v>168</v>
      </c>
      <c r="J105" s="76" t="s">
        <v>81</v>
      </c>
      <c r="K105" s="88" t="s">
        <v>82</v>
      </c>
      <c r="L105" s="76" t="s">
        <v>83</v>
      </c>
    </row>
    <row r="106" spans="1:12">
      <c r="A106" s="75">
        <v>46087</v>
      </c>
      <c r="B106" s="95" t="s">
        <v>182</v>
      </c>
      <c r="C106" s="96" t="s">
        <v>86</v>
      </c>
      <c r="D106" s="78" t="s">
        <v>10</v>
      </c>
      <c r="E106" s="77">
        <v>1000</v>
      </c>
      <c r="F106" s="76">
        <f t="shared" si="1"/>
        <v>1.7666596000282699</v>
      </c>
      <c r="G106" s="76">
        <v>566.04</v>
      </c>
      <c r="H106" s="77" t="s">
        <v>27</v>
      </c>
      <c r="I106" s="76" t="s">
        <v>183</v>
      </c>
      <c r="J106" s="76" t="s">
        <v>81</v>
      </c>
      <c r="K106" s="88" t="s">
        <v>82</v>
      </c>
      <c r="L106" s="76" t="s">
        <v>83</v>
      </c>
    </row>
    <row r="107" spans="1:12">
      <c r="A107" s="75">
        <v>46087</v>
      </c>
      <c r="B107" s="95" t="s">
        <v>184</v>
      </c>
      <c r="C107" s="96" t="s">
        <v>86</v>
      </c>
      <c r="D107" s="78" t="s">
        <v>10</v>
      </c>
      <c r="E107" s="77">
        <v>1000</v>
      </c>
      <c r="F107" s="76">
        <f t="shared" si="1"/>
        <v>1.7666596000282699</v>
      </c>
      <c r="G107" s="76">
        <v>566.04</v>
      </c>
      <c r="H107" s="77" t="s">
        <v>27</v>
      </c>
      <c r="I107" s="76" t="s">
        <v>183</v>
      </c>
      <c r="J107" s="76" t="s">
        <v>81</v>
      </c>
      <c r="K107" s="88" t="s">
        <v>82</v>
      </c>
      <c r="L107" s="76" t="s">
        <v>83</v>
      </c>
    </row>
    <row r="108" spans="1:12">
      <c r="A108" s="75">
        <v>46087</v>
      </c>
      <c r="B108" s="95" t="s">
        <v>185</v>
      </c>
      <c r="C108" s="77" t="s">
        <v>149</v>
      </c>
      <c r="D108" s="78" t="s">
        <v>10</v>
      </c>
      <c r="E108" s="77">
        <v>500</v>
      </c>
      <c r="F108" s="76">
        <f t="shared" si="1"/>
        <v>0.88332980001413297</v>
      </c>
      <c r="G108" s="76">
        <v>566.04</v>
      </c>
      <c r="H108" s="77" t="s">
        <v>27</v>
      </c>
      <c r="I108" s="76" t="s">
        <v>183</v>
      </c>
      <c r="J108" s="76" t="s">
        <v>81</v>
      </c>
      <c r="K108" s="88" t="s">
        <v>82</v>
      </c>
      <c r="L108" s="76" t="s">
        <v>83</v>
      </c>
    </row>
    <row r="109" spans="1:12">
      <c r="A109" s="75">
        <v>46087</v>
      </c>
      <c r="B109" s="76" t="s">
        <v>165</v>
      </c>
      <c r="C109" s="80" t="s">
        <v>89</v>
      </c>
      <c r="D109" s="77" t="s">
        <v>84</v>
      </c>
      <c r="E109" s="87">
        <v>5000</v>
      </c>
      <c r="F109" s="76">
        <f t="shared" si="1"/>
        <v>8.8332980001413297</v>
      </c>
      <c r="G109" s="76">
        <v>566.04</v>
      </c>
      <c r="H109" s="77" t="s">
        <v>16</v>
      </c>
      <c r="I109" s="89" t="s">
        <v>175</v>
      </c>
      <c r="J109" s="92" t="s">
        <v>81</v>
      </c>
      <c r="K109" s="88" t="s">
        <v>82</v>
      </c>
      <c r="L109" s="92" t="s">
        <v>83</v>
      </c>
    </row>
    <row r="110" spans="1:12">
      <c r="A110" s="75">
        <v>46087</v>
      </c>
      <c r="B110" s="76" t="s">
        <v>186</v>
      </c>
      <c r="C110" s="77" t="s">
        <v>128</v>
      </c>
      <c r="D110" s="77" t="s">
        <v>84</v>
      </c>
      <c r="E110" s="87">
        <v>5000</v>
      </c>
      <c r="F110" s="76">
        <f t="shared" si="1"/>
        <v>8.8332980001413297</v>
      </c>
      <c r="G110" s="76">
        <v>566.04</v>
      </c>
      <c r="H110" s="77" t="s">
        <v>16</v>
      </c>
      <c r="I110" s="89" t="s">
        <v>175</v>
      </c>
      <c r="J110" s="92" t="s">
        <v>81</v>
      </c>
      <c r="K110" s="88" t="s">
        <v>82</v>
      </c>
      <c r="L110" s="92" t="s">
        <v>83</v>
      </c>
    </row>
    <row r="111" spans="1:12">
      <c r="A111" s="75">
        <v>46087</v>
      </c>
      <c r="B111" s="76" t="s">
        <v>187</v>
      </c>
      <c r="C111" s="77" t="s">
        <v>86</v>
      </c>
      <c r="D111" s="77" t="s">
        <v>84</v>
      </c>
      <c r="E111" s="87">
        <v>6000</v>
      </c>
      <c r="F111" s="76">
        <f t="shared" si="1"/>
        <v>10.599957600169599</v>
      </c>
      <c r="G111" s="76">
        <v>566.04</v>
      </c>
      <c r="H111" s="77" t="s">
        <v>16</v>
      </c>
      <c r="I111" s="89" t="s">
        <v>175</v>
      </c>
      <c r="J111" s="92" t="s">
        <v>81</v>
      </c>
      <c r="K111" s="88" t="s">
        <v>82</v>
      </c>
      <c r="L111" s="92" t="s">
        <v>83</v>
      </c>
    </row>
    <row r="112" spans="1:12">
      <c r="A112" s="75">
        <v>46087</v>
      </c>
      <c r="B112" s="76" t="s">
        <v>144</v>
      </c>
      <c r="C112" s="77" t="s">
        <v>145</v>
      </c>
      <c r="D112" s="77" t="s">
        <v>87</v>
      </c>
      <c r="E112" s="76">
        <v>1500</v>
      </c>
      <c r="F112" s="76">
        <f t="shared" si="1"/>
        <v>2.6499894000423998</v>
      </c>
      <c r="G112" s="76">
        <v>566.04</v>
      </c>
      <c r="H112" s="77" t="s">
        <v>22</v>
      </c>
      <c r="J112" s="92" t="s">
        <v>81</v>
      </c>
      <c r="K112" s="88" t="s">
        <v>82</v>
      </c>
      <c r="L112" s="76" t="s">
        <v>83</v>
      </c>
    </row>
    <row r="113" spans="1:12">
      <c r="A113" s="75">
        <v>46087</v>
      </c>
      <c r="B113" s="76" t="s">
        <v>122</v>
      </c>
      <c r="C113" s="77" t="s">
        <v>86</v>
      </c>
      <c r="D113" s="77" t="s">
        <v>87</v>
      </c>
      <c r="E113" s="76">
        <v>10000</v>
      </c>
      <c r="F113" s="76">
        <f t="shared" si="1"/>
        <v>17.666596000282698</v>
      </c>
      <c r="G113" s="76">
        <v>566.04</v>
      </c>
      <c r="H113" s="77" t="s">
        <v>22</v>
      </c>
      <c r="I113" s="89"/>
      <c r="J113" s="92" t="s">
        <v>81</v>
      </c>
      <c r="K113" s="88" t="s">
        <v>82</v>
      </c>
      <c r="L113" s="76" t="s">
        <v>83</v>
      </c>
    </row>
    <row r="114" spans="1:12">
      <c r="A114" s="75">
        <v>46087</v>
      </c>
      <c r="B114" s="76" t="s">
        <v>188</v>
      </c>
      <c r="C114" s="77" t="s">
        <v>86</v>
      </c>
      <c r="D114" s="77" t="s">
        <v>87</v>
      </c>
      <c r="E114" s="76">
        <v>8000</v>
      </c>
      <c r="F114" s="76">
        <f t="shared" si="1"/>
        <v>14.133276800226099</v>
      </c>
      <c r="G114" s="76">
        <v>566.04</v>
      </c>
      <c r="H114" s="77" t="s">
        <v>22</v>
      </c>
      <c r="J114" s="92" t="s">
        <v>81</v>
      </c>
      <c r="K114" s="88" t="s">
        <v>82</v>
      </c>
      <c r="L114" s="76" t="s">
        <v>83</v>
      </c>
    </row>
    <row r="115" spans="1:12">
      <c r="A115" s="75">
        <v>46090</v>
      </c>
      <c r="B115" s="76" t="s">
        <v>189</v>
      </c>
      <c r="C115" s="77" t="s">
        <v>190</v>
      </c>
      <c r="D115" s="78" t="s">
        <v>191</v>
      </c>
      <c r="E115" s="77">
        <v>30000</v>
      </c>
      <c r="F115" s="76">
        <f t="shared" si="1"/>
        <v>52.999788000848</v>
      </c>
      <c r="G115" s="76">
        <v>566.04</v>
      </c>
      <c r="H115" s="77" t="s">
        <v>9</v>
      </c>
      <c r="I115" s="89" t="s">
        <v>192</v>
      </c>
      <c r="J115" s="76" t="s">
        <v>81</v>
      </c>
      <c r="K115" s="88" t="s">
        <v>82</v>
      </c>
      <c r="L115" s="76" t="s">
        <v>83</v>
      </c>
    </row>
    <row r="116" spans="1:12">
      <c r="A116" s="75">
        <v>46090</v>
      </c>
      <c r="B116" s="76" t="s">
        <v>193</v>
      </c>
      <c r="C116" s="77" t="s">
        <v>80</v>
      </c>
      <c r="D116" s="78" t="s">
        <v>10</v>
      </c>
      <c r="E116" s="77">
        <v>5000</v>
      </c>
      <c r="F116" s="76">
        <f t="shared" si="1"/>
        <v>8.8332980001413297</v>
      </c>
      <c r="G116" s="76">
        <v>566.04</v>
      </c>
      <c r="H116" s="77" t="s">
        <v>9</v>
      </c>
      <c r="I116" s="89" t="s">
        <v>194</v>
      </c>
      <c r="J116" s="76" t="s">
        <v>81</v>
      </c>
      <c r="K116" s="88" t="s">
        <v>82</v>
      </c>
      <c r="L116" s="76" t="s">
        <v>83</v>
      </c>
    </row>
    <row r="117" spans="1:12">
      <c r="A117" s="75">
        <v>46090</v>
      </c>
      <c r="B117" s="76" t="s">
        <v>193</v>
      </c>
      <c r="C117" s="77" t="s">
        <v>80</v>
      </c>
      <c r="D117" s="79" t="s">
        <v>14</v>
      </c>
      <c r="E117" s="77">
        <v>10000</v>
      </c>
      <c r="F117" s="76">
        <f t="shared" si="1"/>
        <v>17.666596000282698</v>
      </c>
      <c r="G117" s="76">
        <v>566.04</v>
      </c>
      <c r="H117" s="77" t="s">
        <v>13</v>
      </c>
      <c r="I117" s="89" t="s">
        <v>194</v>
      </c>
      <c r="J117" s="97" t="s">
        <v>81</v>
      </c>
      <c r="K117" s="88" t="s">
        <v>82</v>
      </c>
      <c r="L117" s="76" t="s">
        <v>83</v>
      </c>
    </row>
    <row r="118" spans="1:12">
      <c r="A118" s="75">
        <v>46090</v>
      </c>
      <c r="B118" s="76" t="s">
        <v>193</v>
      </c>
      <c r="C118" s="77" t="s">
        <v>80</v>
      </c>
      <c r="D118" s="77" t="s">
        <v>84</v>
      </c>
      <c r="E118" s="78">
        <v>5000</v>
      </c>
      <c r="F118" s="76">
        <f t="shared" si="1"/>
        <v>8.8332980001413297</v>
      </c>
      <c r="G118" s="76">
        <v>566.04</v>
      </c>
      <c r="H118" s="80" t="s">
        <v>11</v>
      </c>
      <c r="I118" s="89" t="s">
        <v>194</v>
      </c>
      <c r="J118" s="76" t="s">
        <v>81</v>
      </c>
      <c r="K118" s="88" t="s">
        <v>82</v>
      </c>
      <c r="L118" s="76" t="s">
        <v>83</v>
      </c>
    </row>
    <row r="119" spans="1:12">
      <c r="A119" s="75">
        <v>46090</v>
      </c>
      <c r="B119" s="95" t="s">
        <v>195</v>
      </c>
      <c r="C119" s="77" t="s">
        <v>125</v>
      </c>
      <c r="D119" s="78" t="s">
        <v>10</v>
      </c>
      <c r="E119" s="77">
        <v>15000</v>
      </c>
      <c r="F119" s="76">
        <f t="shared" si="1"/>
        <v>26.499894000424</v>
      </c>
      <c r="G119" s="76">
        <v>566.04</v>
      </c>
      <c r="H119" s="77" t="s">
        <v>27</v>
      </c>
      <c r="I119" s="76" t="s">
        <v>196</v>
      </c>
      <c r="J119" s="76" t="s">
        <v>81</v>
      </c>
      <c r="K119" s="88" t="s">
        <v>82</v>
      </c>
      <c r="L119" s="76" t="s">
        <v>83</v>
      </c>
    </row>
    <row r="120" spans="1:12">
      <c r="A120" s="75">
        <v>46090</v>
      </c>
      <c r="B120" s="95" t="s">
        <v>197</v>
      </c>
      <c r="C120" s="96" t="s">
        <v>86</v>
      </c>
      <c r="D120" s="78" t="s">
        <v>10</v>
      </c>
      <c r="E120" s="77">
        <v>1000</v>
      </c>
      <c r="F120" s="76">
        <f t="shared" si="1"/>
        <v>1.7666596000282699</v>
      </c>
      <c r="G120" s="76">
        <v>566.04</v>
      </c>
      <c r="H120" s="77" t="s">
        <v>27</v>
      </c>
      <c r="I120" s="76" t="s">
        <v>198</v>
      </c>
      <c r="J120" s="97" t="s">
        <v>81</v>
      </c>
      <c r="K120" s="88" t="s">
        <v>82</v>
      </c>
      <c r="L120" s="76" t="s">
        <v>83</v>
      </c>
    </row>
    <row r="121" spans="1:12">
      <c r="A121" s="75">
        <v>46090</v>
      </c>
      <c r="B121" s="95" t="s">
        <v>184</v>
      </c>
      <c r="C121" s="96" t="s">
        <v>86</v>
      </c>
      <c r="D121" s="78" t="s">
        <v>10</v>
      </c>
      <c r="E121" s="77">
        <v>1000</v>
      </c>
      <c r="F121" s="76">
        <f t="shared" si="1"/>
        <v>1.7666596000282699</v>
      </c>
      <c r="G121" s="76">
        <v>566.04</v>
      </c>
      <c r="H121" s="77" t="s">
        <v>27</v>
      </c>
      <c r="I121" s="76" t="s">
        <v>198</v>
      </c>
      <c r="J121" s="76" t="s">
        <v>81</v>
      </c>
      <c r="K121" s="88" t="s">
        <v>82</v>
      </c>
      <c r="L121" s="76" t="s">
        <v>83</v>
      </c>
    </row>
    <row r="122" spans="1:12">
      <c r="A122" s="75">
        <v>46090</v>
      </c>
      <c r="B122" s="95" t="s">
        <v>199</v>
      </c>
      <c r="C122" s="77" t="s">
        <v>190</v>
      </c>
      <c r="D122" s="78" t="s">
        <v>191</v>
      </c>
      <c r="E122" s="87">
        <v>30000</v>
      </c>
      <c r="F122" s="76">
        <f t="shared" si="1"/>
        <v>52.999788000848</v>
      </c>
      <c r="G122" s="76">
        <v>566.04</v>
      </c>
      <c r="H122" s="77" t="s">
        <v>27</v>
      </c>
      <c r="I122" s="76" t="s">
        <v>192</v>
      </c>
      <c r="J122" s="97" t="s">
        <v>81</v>
      </c>
      <c r="K122" s="88" t="s">
        <v>82</v>
      </c>
      <c r="L122" s="76" t="s">
        <v>83</v>
      </c>
    </row>
    <row r="123" spans="1:12">
      <c r="A123" s="75">
        <v>46090</v>
      </c>
      <c r="B123" s="76" t="s">
        <v>193</v>
      </c>
      <c r="C123" s="77" t="s">
        <v>80</v>
      </c>
      <c r="D123" s="78" t="s">
        <v>10</v>
      </c>
      <c r="E123" s="77">
        <v>5000</v>
      </c>
      <c r="F123" s="76">
        <f t="shared" si="1"/>
        <v>8.8332980001413297</v>
      </c>
      <c r="G123" s="76">
        <v>566.04</v>
      </c>
      <c r="H123" s="77" t="s">
        <v>27</v>
      </c>
      <c r="I123" s="89" t="s">
        <v>194</v>
      </c>
      <c r="J123" s="76" t="s">
        <v>81</v>
      </c>
      <c r="K123" s="88" t="s">
        <v>82</v>
      </c>
      <c r="L123" s="76" t="s">
        <v>83</v>
      </c>
    </row>
    <row r="124" spans="1:12">
      <c r="A124" s="75">
        <v>46090</v>
      </c>
      <c r="B124" s="76" t="s">
        <v>193</v>
      </c>
      <c r="C124" s="77" t="s">
        <v>80</v>
      </c>
      <c r="D124" s="78" t="s">
        <v>26</v>
      </c>
      <c r="E124" s="77">
        <v>5000</v>
      </c>
      <c r="F124" s="76">
        <f t="shared" si="1"/>
        <v>8.8332980001413297</v>
      </c>
      <c r="G124" s="76">
        <v>566.04</v>
      </c>
      <c r="H124" s="77" t="s">
        <v>25</v>
      </c>
      <c r="I124" s="89" t="s">
        <v>194</v>
      </c>
      <c r="J124" s="76" t="s">
        <v>81</v>
      </c>
      <c r="K124" s="88" t="s">
        <v>82</v>
      </c>
      <c r="L124" s="76" t="s">
        <v>83</v>
      </c>
    </row>
    <row r="125" spans="1:12">
      <c r="A125" s="75">
        <v>46090</v>
      </c>
      <c r="B125" s="76" t="s">
        <v>193</v>
      </c>
      <c r="C125" s="77" t="s">
        <v>80</v>
      </c>
      <c r="D125" s="77" t="s">
        <v>84</v>
      </c>
      <c r="E125" s="77">
        <v>5000</v>
      </c>
      <c r="F125" s="76">
        <f t="shared" si="1"/>
        <v>8.8332980001413297</v>
      </c>
      <c r="G125" s="76">
        <v>566.04</v>
      </c>
      <c r="H125" s="77" t="s">
        <v>20</v>
      </c>
      <c r="I125" s="89" t="s">
        <v>194</v>
      </c>
      <c r="J125" s="76" t="s">
        <v>81</v>
      </c>
      <c r="K125" s="88" t="s">
        <v>82</v>
      </c>
      <c r="L125" s="76" t="s">
        <v>83</v>
      </c>
    </row>
    <row r="126" spans="1:12">
      <c r="A126" s="75">
        <v>46090</v>
      </c>
      <c r="B126" s="76" t="s">
        <v>193</v>
      </c>
      <c r="C126" s="77" t="s">
        <v>80</v>
      </c>
      <c r="D126" s="77" t="s">
        <v>84</v>
      </c>
      <c r="E126" s="77">
        <v>5000</v>
      </c>
      <c r="F126" s="76">
        <f t="shared" si="1"/>
        <v>8.8332980001413297</v>
      </c>
      <c r="G126" s="76">
        <v>566.04</v>
      </c>
      <c r="H126" s="81" t="s">
        <v>18</v>
      </c>
      <c r="I126" s="89" t="s">
        <v>194</v>
      </c>
      <c r="J126" s="76" t="s">
        <v>81</v>
      </c>
      <c r="K126" s="88" t="s">
        <v>82</v>
      </c>
      <c r="L126" s="76" t="s">
        <v>83</v>
      </c>
    </row>
    <row r="127" spans="1:12">
      <c r="A127" s="75">
        <v>46090</v>
      </c>
      <c r="B127" s="76" t="s">
        <v>193</v>
      </c>
      <c r="C127" s="77" t="s">
        <v>80</v>
      </c>
      <c r="D127" s="77" t="s">
        <v>84</v>
      </c>
      <c r="E127" s="77">
        <v>5000</v>
      </c>
      <c r="F127" s="76">
        <f t="shared" si="1"/>
        <v>8.8332980001413297</v>
      </c>
      <c r="G127" s="76">
        <v>566.04</v>
      </c>
      <c r="H127" s="77" t="s">
        <v>16</v>
      </c>
      <c r="I127" s="89" t="s">
        <v>194</v>
      </c>
      <c r="J127" s="92" t="s">
        <v>81</v>
      </c>
      <c r="K127" s="88" t="s">
        <v>82</v>
      </c>
      <c r="L127" s="92" t="s">
        <v>83</v>
      </c>
    </row>
    <row r="128" spans="1:12">
      <c r="A128" s="75">
        <v>46090</v>
      </c>
      <c r="B128" s="76" t="s">
        <v>200</v>
      </c>
      <c r="C128" s="86" t="s">
        <v>190</v>
      </c>
      <c r="D128" s="86" t="s">
        <v>191</v>
      </c>
      <c r="E128" s="86">
        <v>12000</v>
      </c>
      <c r="F128" s="76">
        <f t="shared" si="1"/>
        <v>21.199915200339198</v>
      </c>
      <c r="G128" s="76">
        <v>566.04</v>
      </c>
      <c r="H128" s="77" t="s">
        <v>28</v>
      </c>
      <c r="I128" s="89" t="s">
        <v>192</v>
      </c>
      <c r="J128" s="92" t="s">
        <v>81</v>
      </c>
      <c r="K128" s="88" t="s">
        <v>82</v>
      </c>
      <c r="L128" s="76" t="s">
        <v>83</v>
      </c>
    </row>
    <row r="129" spans="1:12">
      <c r="A129" s="75">
        <v>46090</v>
      </c>
      <c r="B129" s="76" t="s">
        <v>201</v>
      </c>
      <c r="C129" s="86" t="s">
        <v>190</v>
      </c>
      <c r="D129" s="86" t="s">
        <v>191</v>
      </c>
      <c r="E129" s="77">
        <v>3775</v>
      </c>
      <c r="F129" s="76">
        <f t="shared" si="1"/>
        <v>6.6691399901067099</v>
      </c>
      <c r="G129" s="76">
        <v>566.04</v>
      </c>
      <c r="H129" s="77" t="s">
        <v>28</v>
      </c>
      <c r="I129" s="89" t="s">
        <v>192</v>
      </c>
      <c r="J129" s="92" t="s">
        <v>81</v>
      </c>
      <c r="K129" s="88" t="s">
        <v>82</v>
      </c>
      <c r="L129" s="76" t="s">
        <v>83</v>
      </c>
    </row>
    <row r="130" spans="1:12">
      <c r="A130" s="75">
        <v>46090</v>
      </c>
      <c r="B130" s="76" t="s">
        <v>202</v>
      </c>
      <c r="C130" s="86" t="s">
        <v>190</v>
      </c>
      <c r="D130" s="86" t="s">
        <v>191</v>
      </c>
      <c r="E130" s="77">
        <v>1500</v>
      </c>
      <c r="F130" s="76">
        <f t="shared" ref="F130:F193" si="2">+E130/G130</f>
        <v>2.6499894000423998</v>
      </c>
      <c r="G130" s="76">
        <v>566.04</v>
      </c>
      <c r="H130" s="77" t="s">
        <v>28</v>
      </c>
      <c r="I130" s="89" t="s">
        <v>192</v>
      </c>
      <c r="J130" s="92" t="s">
        <v>81</v>
      </c>
      <c r="K130" s="88" t="s">
        <v>82</v>
      </c>
      <c r="L130" s="76" t="s">
        <v>83</v>
      </c>
    </row>
    <row r="131" spans="1:12">
      <c r="A131" s="75">
        <v>46090</v>
      </c>
      <c r="B131" s="76" t="s">
        <v>203</v>
      </c>
      <c r="C131" s="86" t="s">
        <v>190</v>
      </c>
      <c r="D131" s="86" t="s">
        <v>191</v>
      </c>
      <c r="E131" s="87">
        <v>3550</v>
      </c>
      <c r="F131" s="76">
        <f t="shared" si="2"/>
        <v>6.2716415801003498</v>
      </c>
      <c r="G131" s="76">
        <v>566.04</v>
      </c>
      <c r="H131" s="77" t="s">
        <v>28</v>
      </c>
      <c r="I131" s="89" t="s">
        <v>192</v>
      </c>
      <c r="J131" s="92" t="s">
        <v>81</v>
      </c>
      <c r="K131" s="88" t="s">
        <v>82</v>
      </c>
      <c r="L131" s="76" t="s">
        <v>83</v>
      </c>
    </row>
    <row r="132" spans="1:12">
      <c r="A132" s="75">
        <v>46090</v>
      </c>
      <c r="B132" s="76" t="s">
        <v>204</v>
      </c>
      <c r="C132" s="86" t="s">
        <v>190</v>
      </c>
      <c r="D132" s="86" t="s">
        <v>191</v>
      </c>
      <c r="E132" s="77">
        <v>1650</v>
      </c>
      <c r="F132" s="76">
        <f t="shared" si="2"/>
        <v>2.9149883400466399</v>
      </c>
      <c r="G132" s="76">
        <v>566.04</v>
      </c>
      <c r="H132" s="77" t="s">
        <v>28</v>
      </c>
      <c r="I132" s="89" t="s">
        <v>192</v>
      </c>
      <c r="J132" s="92" t="s">
        <v>81</v>
      </c>
      <c r="K132" s="88" t="s">
        <v>82</v>
      </c>
      <c r="L132" s="76" t="s">
        <v>83</v>
      </c>
    </row>
    <row r="133" spans="1:12">
      <c r="A133" s="75">
        <v>46090</v>
      </c>
      <c r="B133" s="76" t="s">
        <v>205</v>
      </c>
      <c r="C133" s="86" t="s">
        <v>190</v>
      </c>
      <c r="D133" s="86" t="s">
        <v>191</v>
      </c>
      <c r="E133" s="87">
        <v>650</v>
      </c>
      <c r="F133" s="76">
        <f t="shared" si="2"/>
        <v>1.1483287400183699</v>
      </c>
      <c r="G133" s="76">
        <v>566.04</v>
      </c>
      <c r="H133" s="77" t="s">
        <v>28</v>
      </c>
      <c r="I133" s="89" t="s">
        <v>192</v>
      </c>
      <c r="J133" s="92" t="s">
        <v>81</v>
      </c>
      <c r="K133" s="88" t="s">
        <v>82</v>
      </c>
      <c r="L133" s="76" t="s">
        <v>83</v>
      </c>
    </row>
    <row r="134" spans="1:12">
      <c r="A134" s="75">
        <v>46090</v>
      </c>
      <c r="B134" s="76" t="s">
        <v>206</v>
      </c>
      <c r="C134" s="86" t="s">
        <v>190</v>
      </c>
      <c r="D134" s="86" t="s">
        <v>191</v>
      </c>
      <c r="E134" s="77">
        <v>575</v>
      </c>
      <c r="F134" s="76">
        <f t="shared" si="2"/>
        <v>1.0158292700162499</v>
      </c>
      <c r="G134" s="76">
        <v>566.04</v>
      </c>
      <c r="H134" s="77" t="s">
        <v>28</v>
      </c>
      <c r="I134" s="89" t="s">
        <v>192</v>
      </c>
      <c r="J134" s="92" t="s">
        <v>81</v>
      </c>
      <c r="K134" s="88" t="s">
        <v>82</v>
      </c>
      <c r="L134" s="76" t="s">
        <v>83</v>
      </c>
    </row>
    <row r="135" spans="1:12">
      <c r="A135" s="75">
        <v>46090</v>
      </c>
      <c r="B135" s="76" t="s">
        <v>207</v>
      </c>
      <c r="C135" s="86" t="s">
        <v>190</v>
      </c>
      <c r="D135" s="86" t="s">
        <v>191</v>
      </c>
      <c r="E135" s="77">
        <v>950</v>
      </c>
      <c r="F135" s="76">
        <f t="shared" si="2"/>
        <v>1.6783266200268501</v>
      </c>
      <c r="G135" s="76">
        <v>566.04</v>
      </c>
      <c r="H135" s="77" t="s">
        <v>28</v>
      </c>
      <c r="I135" s="89" t="s">
        <v>192</v>
      </c>
      <c r="J135" s="92" t="s">
        <v>81</v>
      </c>
      <c r="K135" s="88" t="s">
        <v>82</v>
      </c>
      <c r="L135" s="76" t="s">
        <v>83</v>
      </c>
    </row>
    <row r="136" spans="1:12">
      <c r="A136" s="75">
        <v>46090</v>
      </c>
      <c r="B136" s="76" t="s">
        <v>208</v>
      </c>
      <c r="C136" s="86" t="s">
        <v>190</v>
      </c>
      <c r="D136" s="86" t="s">
        <v>191</v>
      </c>
      <c r="E136" s="77">
        <v>500</v>
      </c>
      <c r="F136" s="76">
        <f t="shared" si="2"/>
        <v>0.88332980001413297</v>
      </c>
      <c r="G136" s="76">
        <v>566.04</v>
      </c>
      <c r="H136" s="77" t="s">
        <v>28</v>
      </c>
      <c r="I136" s="89" t="s">
        <v>192</v>
      </c>
      <c r="J136" s="92" t="s">
        <v>81</v>
      </c>
      <c r="K136" s="88" t="s">
        <v>82</v>
      </c>
      <c r="L136" s="76" t="s">
        <v>83</v>
      </c>
    </row>
    <row r="137" spans="1:12">
      <c r="A137" s="75">
        <v>46090</v>
      </c>
      <c r="B137" s="76" t="s">
        <v>209</v>
      </c>
      <c r="C137" s="86" t="s">
        <v>190</v>
      </c>
      <c r="D137" s="86" t="s">
        <v>191</v>
      </c>
      <c r="E137" s="77">
        <v>540</v>
      </c>
      <c r="F137" s="76">
        <f t="shared" si="2"/>
        <v>0.95399618401526398</v>
      </c>
      <c r="G137" s="76">
        <v>566.04</v>
      </c>
      <c r="H137" s="77" t="s">
        <v>28</v>
      </c>
      <c r="I137" s="89" t="s">
        <v>192</v>
      </c>
      <c r="J137" s="92" t="s">
        <v>81</v>
      </c>
      <c r="K137" s="88" t="s">
        <v>82</v>
      </c>
      <c r="L137" s="76" t="s">
        <v>83</v>
      </c>
    </row>
    <row r="138" spans="1:12">
      <c r="A138" s="75">
        <v>46090</v>
      </c>
      <c r="B138" s="76" t="s">
        <v>210</v>
      </c>
      <c r="C138" s="86" t="s">
        <v>190</v>
      </c>
      <c r="D138" s="86" t="s">
        <v>191</v>
      </c>
      <c r="E138" s="77">
        <v>50</v>
      </c>
      <c r="F138" s="76">
        <f t="shared" si="2"/>
        <v>8.8332980001413305E-2</v>
      </c>
      <c r="G138" s="76">
        <v>566.04</v>
      </c>
      <c r="H138" s="77" t="s">
        <v>28</v>
      </c>
      <c r="I138" s="89" t="s">
        <v>192</v>
      </c>
      <c r="J138" s="92" t="s">
        <v>81</v>
      </c>
      <c r="K138" s="88" t="s">
        <v>82</v>
      </c>
      <c r="L138" s="76" t="s">
        <v>83</v>
      </c>
    </row>
    <row r="139" spans="1:12">
      <c r="A139" s="75">
        <v>46090</v>
      </c>
      <c r="B139" s="76" t="s">
        <v>211</v>
      </c>
      <c r="C139" s="86" t="s">
        <v>190</v>
      </c>
      <c r="D139" s="86" t="s">
        <v>191</v>
      </c>
      <c r="E139" s="77">
        <v>500</v>
      </c>
      <c r="F139" s="76">
        <f t="shared" si="2"/>
        <v>0.88332980001413297</v>
      </c>
      <c r="G139" s="76">
        <v>566.04</v>
      </c>
      <c r="H139" s="77" t="s">
        <v>28</v>
      </c>
      <c r="I139" s="89" t="s">
        <v>192</v>
      </c>
      <c r="J139" s="92" t="s">
        <v>81</v>
      </c>
      <c r="K139" s="88" t="s">
        <v>82</v>
      </c>
      <c r="L139" s="76" t="s">
        <v>83</v>
      </c>
    </row>
    <row r="140" spans="1:12">
      <c r="A140" s="75">
        <v>46090</v>
      </c>
      <c r="B140" s="76" t="s">
        <v>212</v>
      </c>
      <c r="C140" s="86" t="s">
        <v>190</v>
      </c>
      <c r="D140" s="86" t="s">
        <v>191</v>
      </c>
      <c r="E140" s="77">
        <v>1200</v>
      </c>
      <c r="F140" s="76">
        <f t="shared" si="2"/>
        <v>2.1199915200339201</v>
      </c>
      <c r="G140" s="76">
        <v>566.04</v>
      </c>
      <c r="H140" s="77" t="s">
        <v>28</v>
      </c>
      <c r="I140" s="89" t="s">
        <v>192</v>
      </c>
      <c r="J140" s="92" t="s">
        <v>81</v>
      </c>
      <c r="K140" s="88" t="s">
        <v>82</v>
      </c>
      <c r="L140" s="76" t="s">
        <v>83</v>
      </c>
    </row>
    <row r="141" spans="1:12">
      <c r="A141" s="75">
        <v>46090</v>
      </c>
      <c r="B141" s="76" t="s">
        <v>213</v>
      </c>
      <c r="C141" s="86" t="s">
        <v>190</v>
      </c>
      <c r="D141" s="86" t="s">
        <v>191</v>
      </c>
      <c r="E141" s="77">
        <v>375</v>
      </c>
      <c r="F141" s="76">
        <f t="shared" si="2"/>
        <v>0.66249735001059995</v>
      </c>
      <c r="G141" s="76">
        <v>566.04</v>
      </c>
      <c r="H141" s="77" t="s">
        <v>28</v>
      </c>
      <c r="I141" s="89" t="s">
        <v>192</v>
      </c>
      <c r="J141" s="92" t="s">
        <v>81</v>
      </c>
      <c r="K141" s="88" t="s">
        <v>82</v>
      </c>
      <c r="L141" s="76" t="s">
        <v>83</v>
      </c>
    </row>
    <row r="142" spans="1:12">
      <c r="A142" s="75">
        <v>46090</v>
      </c>
      <c r="B142" s="76" t="s">
        <v>214</v>
      </c>
      <c r="C142" s="86" t="s">
        <v>190</v>
      </c>
      <c r="D142" s="86" t="s">
        <v>191</v>
      </c>
      <c r="E142" s="77">
        <v>375</v>
      </c>
      <c r="F142" s="76">
        <f t="shared" si="2"/>
        <v>0.66249735001059995</v>
      </c>
      <c r="G142" s="76">
        <v>566.04</v>
      </c>
      <c r="H142" s="77" t="s">
        <v>28</v>
      </c>
      <c r="I142" s="89" t="s">
        <v>192</v>
      </c>
      <c r="J142" s="92" t="s">
        <v>81</v>
      </c>
      <c r="K142" s="88" t="s">
        <v>82</v>
      </c>
      <c r="L142" s="76" t="s">
        <v>83</v>
      </c>
    </row>
    <row r="143" spans="1:12">
      <c r="A143" s="75">
        <v>46090</v>
      </c>
      <c r="B143" s="76" t="s">
        <v>215</v>
      </c>
      <c r="C143" s="86" t="s">
        <v>190</v>
      </c>
      <c r="D143" s="86" t="s">
        <v>191</v>
      </c>
      <c r="E143" s="77">
        <v>335</v>
      </c>
      <c r="F143" s="76">
        <f t="shared" si="2"/>
        <v>0.59183096600946905</v>
      </c>
      <c r="G143" s="76">
        <v>566.04</v>
      </c>
      <c r="H143" s="77" t="s">
        <v>28</v>
      </c>
      <c r="I143" s="89" t="s">
        <v>192</v>
      </c>
      <c r="J143" s="92" t="s">
        <v>81</v>
      </c>
      <c r="K143" s="88" t="s">
        <v>82</v>
      </c>
      <c r="L143" s="76" t="s">
        <v>83</v>
      </c>
    </row>
    <row r="144" spans="1:12">
      <c r="A144" s="75">
        <v>46090</v>
      </c>
      <c r="B144" s="76" t="s">
        <v>216</v>
      </c>
      <c r="C144" s="86" t="s">
        <v>190</v>
      </c>
      <c r="D144" s="86" t="s">
        <v>191</v>
      </c>
      <c r="E144" s="77">
        <v>240</v>
      </c>
      <c r="F144" s="76">
        <f t="shared" si="2"/>
        <v>0.42399830400678401</v>
      </c>
      <c r="G144" s="76">
        <v>566.04</v>
      </c>
      <c r="H144" s="77" t="s">
        <v>28</v>
      </c>
      <c r="I144" s="89" t="s">
        <v>192</v>
      </c>
      <c r="J144" s="92" t="s">
        <v>81</v>
      </c>
      <c r="K144" s="88" t="s">
        <v>82</v>
      </c>
      <c r="L144" s="76" t="s">
        <v>83</v>
      </c>
    </row>
    <row r="145" spans="1:12">
      <c r="A145" s="75">
        <v>46090</v>
      </c>
      <c r="B145" s="76" t="s">
        <v>217</v>
      </c>
      <c r="C145" s="86" t="s">
        <v>190</v>
      </c>
      <c r="D145" s="86" t="s">
        <v>191</v>
      </c>
      <c r="E145" s="77">
        <v>380</v>
      </c>
      <c r="F145" s="76">
        <f t="shared" si="2"/>
        <v>0.67133064801074105</v>
      </c>
      <c r="G145" s="76">
        <v>566.04</v>
      </c>
      <c r="H145" s="77" t="s">
        <v>28</v>
      </c>
      <c r="I145" s="89" t="s">
        <v>192</v>
      </c>
      <c r="J145" s="92" t="s">
        <v>81</v>
      </c>
      <c r="K145" s="88" t="s">
        <v>82</v>
      </c>
      <c r="L145" s="76" t="s">
        <v>83</v>
      </c>
    </row>
    <row r="146" spans="1:12">
      <c r="A146" s="75">
        <v>46090</v>
      </c>
      <c r="B146" s="76" t="s">
        <v>218</v>
      </c>
      <c r="C146" s="86" t="s">
        <v>190</v>
      </c>
      <c r="D146" s="86" t="s">
        <v>191</v>
      </c>
      <c r="E146" s="77">
        <v>300</v>
      </c>
      <c r="F146" s="76">
        <f t="shared" si="2"/>
        <v>0.52999788000848003</v>
      </c>
      <c r="G146" s="76">
        <v>566.04</v>
      </c>
      <c r="H146" s="77" t="s">
        <v>28</v>
      </c>
      <c r="I146" s="89" t="s">
        <v>192</v>
      </c>
      <c r="J146" s="92" t="s">
        <v>81</v>
      </c>
      <c r="K146" s="88" t="s">
        <v>82</v>
      </c>
      <c r="L146" s="76" t="s">
        <v>83</v>
      </c>
    </row>
    <row r="147" spans="1:12">
      <c r="A147" s="75">
        <v>46090</v>
      </c>
      <c r="B147" s="76" t="s">
        <v>219</v>
      </c>
      <c r="C147" s="86" t="s">
        <v>190</v>
      </c>
      <c r="D147" s="86" t="s">
        <v>191</v>
      </c>
      <c r="E147" s="77">
        <v>350</v>
      </c>
      <c r="F147" s="76">
        <f t="shared" si="2"/>
        <v>0.61833086000989301</v>
      </c>
      <c r="G147" s="76">
        <v>566.04</v>
      </c>
      <c r="H147" s="77" t="s">
        <v>28</v>
      </c>
      <c r="I147" s="89" t="s">
        <v>192</v>
      </c>
      <c r="J147" s="92" t="s">
        <v>81</v>
      </c>
      <c r="K147" s="88" t="s">
        <v>82</v>
      </c>
      <c r="L147" s="76" t="s">
        <v>83</v>
      </c>
    </row>
    <row r="148" spans="1:12">
      <c r="A148" s="75">
        <v>46090</v>
      </c>
      <c r="B148" s="76" t="s">
        <v>220</v>
      </c>
      <c r="C148" s="86" t="s">
        <v>190</v>
      </c>
      <c r="D148" s="86" t="s">
        <v>191</v>
      </c>
      <c r="E148" s="77">
        <v>200</v>
      </c>
      <c r="F148" s="76">
        <f t="shared" si="2"/>
        <v>0.353331920005653</v>
      </c>
      <c r="G148" s="76">
        <v>566.04</v>
      </c>
      <c r="H148" s="77" t="s">
        <v>28</v>
      </c>
      <c r="I148" s="89" t="s">
        <v>192</v>
      </c>
      <c r="J148" s="92" t="s">
        <v>81</v>
      </c>
      <c r="K148" s="88" t="s">
        <v>82</v>
      </c>
      <c r="L148" s="76" t="s">
        <v>83</v>
      </c>
    </row>
    <row r="149" spans="1:12">
      <c r="A149" s="98">
        <v>46090</v>
      </c>
      <c r="B149" s="76" t="s">
        <v>193</v>
      </c>
      <c r="C149" s="93" t="s">
        <v>80</v>
      </c>
      <c r="D149" s="99" t="s">
        <v>23</v>
      </c>
      <c r="E149" s="77">
        <v>5000</v>
      </c>
      <c r="F149" s="76">
        <f t="shared" si="2"/>
        <v>8.8332980001413297</v>
      </c>
      <c r="G149" s="76">
        <v>566.04</v>
      </c>
      <c r="H149" s="77" t="s">
        <v>22</v>
      </c>
      <c r="I149" s="89" t="s">
        <v>194</v>
      </c>
      <c r="J149" s="92" t="s">
        <v>81</v>
      </c>
      <c r="K149" s="88" t="s">
        <v>82</v>
      </c>
      <c r="L149" s="76" t="s">
        <v>83</v>
      </c>
    </row>
    <row r="150" spans="1:12">
      <c r="A150" s="98">
        <v>46090</v>
      </c>
      <c r="B150" s="76" t="s">
        <v>193</v>
      </c>
      <c r="C150" s="93" t="s">
        <v>80</v>
      </c>
      <c r="D150" s="93" t="s">
        <v>26</v>
      </c>
      <c r="E150" s="77">
        <v>5000</v>
      </c>
      <c r="F150" s="76">
        <f t="shared" si="2"/>
        <v>8.8332980001413297</v>
      </c>
      <c r="G150" s="76">
        <v>566.04</v>
      </c>
      <c r="H150" s="77" t="s">
        <v>25</v>
      </c>
      <c r="I150" s="89" t="s">
        <v>194</v>
      </c>
      <c r="J150" s="92" t="s">
        <v>81</v>
      </c>
      <c r="K150" s="88" t="s">
        <v>82</v>
      </c>
      <c r="L150" s="76" t="s">
        <v>83</v>
      </c>
    </row>
    <row r="151" spans="1:12">
      <c r="A151" s="83">
        <v>46091</v>
      </c>
      <c r="B151" s="84" t="s">
        <v>221</v>
      </c>
      <c r="C151" s="81" t="s">
        <v>86</v>
      </c>
      <c r="D151" s="77" t="s">
        <v>84</v>
      </c>
      <c r="E151" s="81">
        <v>2500</v>
      </c>
      <c r="F151" s="76">
        <f t="shared" si="2"/>
        <v>4.4166490000706702</v>
      </c>
      <c r="G151" s="76">
        <v>566.04</v>
      </c>
      <c r="H151" s="81" t="s">
        <v>18</v>
      </c>
      <c r="I151" s="91" t="s">
        <v>222</v>
      </c>
      <c r="J151" s="76" t="s">
        <v>81</v>
      </c>
      <c r="K151" s="88" t="s">
        <v>82</v>
      </c>
      <c r="L151" s="76" t="s">
        <v>83</v>
      </c>
    </row>
    <row r="152" spans="1:12">
      <c r="A152" s="83">
        <v>46091</v>
      </c>
      <c r="B152" s="84" t="s">
        <v>223</v>
      </c>
      <c r="C152" s="81" t="s">
        <v>86</v>
      </c>
      <c r="D152" s="77" t="s">
        <v>84</v>
      </c>
      <c r="E152" s="81">
        <v>2000</v>
      </c>
      <c r="F152" s="76">
        <f t="shared" si="2"/>
        <v>3.5333192000565301</v>
      </c>
      <c r="G152" s="76">
        <v>566.04</v>
      </c>
      <c r="H152" s="81" t="s">
        <v>18</v>
      </c>
      <c r="I152" s="91" t="s">
        <v>222</v>
      </c>
      <c r="J152" s="76" t="s">
        <v>81</v>
      </c>
      <c r="K152" s="88" t="s">
        <v>82</v>
      </c>
      <c r="L152" s="76" t="s">
        <v>83</v>
      </c>
    </row>
    <row r="153" spans="1:12">
      <c r="A153" s="83">
        <v>46091</v>
      </c>
      <c r="B153" s="84" t="s">
        <v>224</v>
      </c>
      <c r="C153" s="80" t="s">
        <v>89</v>
      </c>
      <c r="D153" s="77" t="s">
        <v>84</v>
      </c>
      <c r="E153" s="81">
        <v>5000</v>
      </c>
      <c r="F153" s="76">
        <f t="shared" si="2"/>
        <v>8.8332980001413297</v>
      </c>
      <c r="G153" s="76">
        <v>566.04</v>
      </c>
      <c r="H153" s="81" t="s">
        <v>18</v>
      </c>
      <c r="I153" s="91" t="s">
        <v>222</v>
      </c>
      <c r="J153" s="76" t="s">
        <v>81</v>
      </c>
      <c r="K153" s="88" t="s">
        <v>82</v>
      </c>
      <c r="L153" s="76" t="s">
        <v>83</v>
      </c>
    </row>
    <row r="154" spans="1:12">
      <c r="A154" s="83">
        <v>46091</v>
      </c>
      <c r="B154" s="84" t="s">
        <v>225</v>
      </c>
      <c r="C154" s="81" t="s">
        <v>86</v>
      </c>
      <c r="D154" s="77" t="s">
        <v>84</v>
      </c>
      <c r="E154" s="81">
        <v>500</v>
      </c>
      <c r="F154" s="76">
        <f t="shared" si="2"/>
        <v>0.88332980001413297</v>
      </c>
      <c r="G154" s="76">
        <v>566.04</v>
      </c>
      <c r="H154" s="81" t="s">
        <v>18</v>
      </c>
      <c r="I154" s="91" t="s">
        <v>222</v>
      </c>
      <c r="J154" s="76" t="s">
        <v>81</v>
      </c>
      <c r="K154" s="88" t="s">
        <v>82</v>
      </c>
      <c r="L154" s="76" t="s">
        <v>83</v>
      </c>
    </row>
    <row r="155" spans="1:12">
      <c r="A155" s="83">
        <v>46091</v>
      </c>
      <c r="B155" s="84" t="s">
        <v>226</v>
      </c>
      <c r="C155" s="81" t="s">
        <v>86</v>
      </c>
      <c r="D155" s="77" t="s">
        <v>84</v>
      </c>
      <c r="E155" s="81">
        <v>500</v>
      </c>
      <c r="F155" s="76">
        <f t="shared" si="2"/>
        <v>0.88332980001413297</v>
      </c>
      <c r="G155" s="76">
        <v>566.04</v>
      </c>
      <c r="H155" s="81" t="s">
        <v>18</v>
      </c>
      <c r="I155" s="91" t="s">
        <v>222</v>
      </c>
      <c r="J155" s="76" t="s">
        <v>81</v>
      </c>
      <c r="K155" s="88" t="s">
        <v>82</v>
      </c>
      <c r="L155" s="76" t="s">
        <v>83</v>
      </c>
    </row>
    <row r="156" spans="1:12">
      <c r="A156" s="83">
        <v>46091</v>
      </c>
      <c r="B156" s="84" t="s">
        <v>227</v>
      </c>
      <c r="C156" s="81" t="s">
        <v>86</v>
      </c>
      <c r="D156" s="77" t="s">
        <v>84</v>
      </c>
      <c r="E156" s="81">
        <v>500</v>
      </c>
      <c r="F156" s="76">
        <f t="shared" si="2"/>
        <v>0.88332980001413297</v>
      </c>
      <c r="G156" s="76">
        <v>566.04</v>
      </c>
      <c r="H156" s="81" t="s">
        <v>18</v>
      </c>
      <c r="I156" s="91" t="s">
        <v>222</v>
      </c>
      <c r="J156" s="76" t="s">
        <v>81</v>
      </c>
      <c r="K156" s="88" t="s">
        <v>82</v>
      </c>
      <c r="L156" s="76" t="s">
        <v>83</v>
      </c>
    </row>
    <row r="157" spans="1:12">
      <c r="A157" s="83">
        <v>46091</v>
      </c>
      <c r="B157" s="84" t="s">
        <v>228</v>
      </c>
      <c r="C157" s="81" t="s">
        <v>86</v>
      </c>
      <c r="D157" s="77" t="s">
        <v>84</v>
      </c>
      <c r="E157" s="81">
        <v>500</v>
      </c>
      <c r="F157" s="76">
        <f t="shared" si="2"/>
        <v>0.88332980001413297</v>
      </c>
      <c r="G157" s="76">
        <v>566.04</v>
      </c>
      <c r="H157" s="81" t="s">
        <v>18</v>
      </c>
      <c r="I157" s="91" t="s">
        <v>222</v>
      </c>
      <c r="J157" s="76" t="s">
        <v>81</v>
      </c>
      <c r="K157" s="88" t="s">
        <v>82</v>
      </c>
      <c r="L157" s="76" t="s">
        <v>83</v>
      </c>
    </row>
    <row r="158" spans="1:12">
      <c r="A158" s="83">
        <v>46091</v>
      </c>
      <c r="B158" s="84" t="s">
        <v>229</v>
      </c>
      <c r="C158" s="81" t="s">
        <v>86</v>
      </c>
      <c r="D158" s="77" t="s">
        <v>84</v>
      </c>
      <c r="E158" s="81">
        <v>500</v>
      </c>
      <c r="F158" s="76">
        <f t="shared" si="2"/>
        <v>0.88332980001413297</v>
      </c>
      <c r="G158" s="76">
        <v>566.04</v>
      </c>
      <c r="H158" s="81" t="s">
        <v>18</v>
      </c>
      <c r="I158" s="91" t="s">
        <v>222</v>
      </c>
      <c r="J158" s="76" t="s">
        <v>81</v>
      </c>
      <c r="K158" s="88" t="s">
        <v>82</v>
      </c>
      <c r="L158" s="76" t="s">
        <v>83</v>
      </c>
    </row>
    <row r="159" spans="1:12">
      <c r="A159" s="83">
        <v>46091</v>
      </c>
      <c r="B159" s="84" t="s">
        <v>230</v>
      </c>
      <c r="C159" s="81" t="s">
        <v>164</v>
      </c>
      <c r="D159" s="77" t="s">
        <v>84</v>
      </c>
      <c r="E159" s="81">
        <v>5000</v>
      </c>
      <c r="F159" s="76">
        <f t="shared" si="2"/>
        <v>8.8332980001413297</v>
      </c>
      <c r="G159" s="76">
        <v>566.04</v>
      </c>
      <c r="H159" s="81" t="s">
        <v>18</v>
      </c>
      <c r="I159" s="91" t="s">
        <v>222</v>
      </c>
      <c r="J159" s="76" t="s">
        <v>81</v>
      </c>
      <c r="K159" s="88" t="s">
        <v>82</v>
      </c>
      <c r="L159" s="76" t="s">
        <v>83</v>
      </c>
    </row>
    <row r="160" spans="1:12">
      <c r="A160" s="75">
        <v>46092</v>
      </c>
      <c r="B160" s="95" t="s">
        <v>231</v>
      </c>
      <c r="C160" s="96" t="s">
        <v>86</v>
      </c>
      <c r="D160" s="78" t="s">
        <v>10</v>
      </c>
      <c r="E160" s="77">
        <v>3000</v>
      </c>
      <c r="F160" s="76">
        <f t="shared" si="2"/>
        <v>5.2999788000847996</v>
      </c>
      <c r="G160" s="76">
        <v>566.04</v>
      </c>
      <c r="H160" s="77" t="s">
        <v>27</v>
      </c>
      <c r="I160" s="76" t="s">
        <v>232</v>
      </c>
      <c r="J160" s="76" t="s">
        <v>81</v>
      </c>
      <c r="K160" s="88" t="s">
        <v>82</v>
      </c>
      <c r="L160" s="76" t="s">
        <v>83</v>
      </c>
    </row>
    <row r="161" spans="1:12">
      <c r="A161" s="75">
        <v>46092</v>
      </c>
      <c r="B161" s="95" t="s">
        <v>233</v>
      </c>
      <c r="C161" s="96" t="s">
        <v>86</v>
      </c>
      <c r="D161" s="78" t="s">
        <v>10</v>
      </c>
      <c r="E161" s="77">
        <v>5000</v>
      </c>
      <c r="F161" s="76">
        <f t="shared" si="2"/>
        <v>8.8332980001413297</v>
      </c>
      <c r="G161" s="76">
        <v>566.04</v>
      </c>
      <c r="H161" s="77" t="s">
        <v>27</v>
      </c>
      <c r="I161" s="76" t="s">
        <v>232</v>
      </c>
      <c r="J161" s="76" t="s">
        <v>81</v>
      </c>
      <c r="K161" s="88" t="s">
        <v>82</v>
      </c>
      <c r="L161" s="76" t="s">
        <v>83</v>
      </c>
    </row>
    <row r="162" spans="1:12">
      <c r="A162" s="75">
        <v>46092</v>
      </c>
      <c r="B162" s="95" t="s">
        <v>234</v>
      </c>
      <c r="C162" s="96" t="s">
        <v>86</v>
      </c>
      <c r="D162" s="78" t="s">
        <v>10</v>
      </c>
      <c r="E162" s="77">
        <v>5000</v>
      </c>
      <c r="F162" s="76">
        <f t="shared" si="2"/>
        <v>8.8332980001413297</v>
      </c>
      <c r="G162" s="76">
        <v>566.04</v>
      </c>
      <c r="H162" s="77" t="s">
        <v>27</v>
      </c>
      <c r="I162" s="76" t="s">
        <v>232</v>
      </c>
      <c r="J162" s="76" t="s">
        <v>81</v>
      </c>
      <c r="K162" s="88" t="s">
        <v>82</v>
      </c>
      <c r="L162" s="76" t="s">
        <v>83</v>
      </c>
    </row>
    <row r="163" spans="1:12">
      <c r="A163" s="75">
        <v>46092</v>
      </c>
      <c r="B163" s="95" t="s">
        <v>235</v>
      </c>
      <c r="C163" s="78" t="s">
        <v>236</v>
      </c>
      <c r="D163" s="78" t="s">
        <v>10</v>
      </c>
      <c r="E163" s="77">
        <v>1500</v>
      </c>
      <c r="F163" s="76">
        <f t="shared" si="2"/>
        <v>2.6499894000423998</v>
      </c>
      <c r="G163" s="76">
        <v>566.04</v>
      </c>
      <c r="H163" s="77" t="s">
        <v>27</v>
      </c>
      <c r="I163" s="76" t="s">
        <v>237</v>
      </c>
      <c r="J163" s="76" t="s">
        <v>81</v>
      </c>
      <c r="K163" s="88" t="s">
        <v>82</v>
      </c>
      <c r="L163" s="76" t="s">
        <v>83</v>
      </c>
    </row>
    <row r="164" spans="1:12">
      <c r="A164" s="75">
        <v>46092</v>
      </c>
      <c r="B164" s="95" t="s">
        <v>238</v>
      </c>
      <c r="C164" s="78" t="s">
        <v>236</v>
      </c>
      <c r="D164" s="78" t="s">
        <v>10</v>
      </c>
      <c r="E164" s="77">
        <v>2000</v>
      </c>
      <c r="F164" s="76">
        <f t="shared" si="2"/>
        <v>3.5333192000565301</v>
      </c>
      <c r="G164" s="76">
        <v>566.04</v>
      </c>
      <c r="H164" s="77" t="s">
        <v>27</v>
      </c>
      <c r="I164" s="76" t="s">
        <v>237</v>
      </c>
      <c r="J164" s="76" t="s">
        <v>81</v>
      </c>
      <c r="K164" s="88" t="s">
        <v>82</v>
      </c>
      <c r="L164" s="76" t="s">
        <v>83</v>
      </c>
    </row>
    <row r="165" spans="1:12">
      <c r="A165" s="75">
        <v>46092</v>
      </c>
      <c r="B165" s="95" t="s">
        <v>239</v>
      </c>
      <c r="C165" s="78" t="s">
        <v>236</v>
      </c>
      <c r="D165" s="78" t="s">
        <v>10</v>
      </c>
      <c r="E165" s="77">
        <v>1000</v>
      </c>
      <c r="F165" s="76">
        <f t="shared" si="2"/>
        <v>1.7666596000282699</v>
      </c>
      <c r="G165" s="76">
        <v>566.04</v>
      </c>
      <c r="H165" s="77" t="s">
        <v>27</v>
      </c>
      <c r="I165" s="76" t="s">
        <v>237</v>
      </c>
      <c r="J165" s="76" t="s">
        <v>81</v>
      </c>
      <c r="K165" s="88" t="s">
        <v>82</v>
      </c>
      <c r="L165" s="76" t="s">
        <v>83</v>
      </c>
    </row>
    <row r="166" spans="1:12">
      <c r="A166" s="75">
        <v>46092</v>
      </c>
      <c r="B166" s="95" t="s">
        <v>240</v>
      </c>
      <c r="C166" s="78" t="s">
        <v>236</v>
      </c>
      <c r="D166" s="78" t="s">
        <v>10</v>
      </c>
      <c r="E166" s="77">
        <v>3100</v>
      </c>
      <c r="F166" s="76">
        <f t="shared" si="2"/>
        <v>5.4766447600876296</v>
      </c>
      <c r="G166" s="76">
        <v>566.04</v>
      </c>
      <c r="H166" s="77" t="s">
        <v>27</v>
      </c>
      <c r="I166" s="76" t="s">
        <v>237</v>
      </c>
      <c r="J166" s="76" t="s">
        <v>81</v>
      </c>
      <c r="K166" s="88" t="s">
        <v>82</v>
      </c>
      <c r="L166" s="76" t="s">
        <v>83</v>
      </c>
    </row>
    <row r="167" spans="1:12">
      <c r="A167" s="75">
        <v>46092</v>
      </c>
      <c r="B167" s="95" t="s">
        <v>241</v>
      </c>
      <c r="C167" s="78" t="s">
        <v>236</v>
      </c>
      <c r="D167" s="78" t="s">
        <v>10</v>
      </c>
      <c r="E167" s="77">
        <v>950</v>
      </c>
      <c r="F167" s="76">
        <f t="shared" si="2"/>
        <v>1.6783266200268501</v>
      </c>
      <c r="G167" s="76">
        <v>566.04</v>
      </c>
      <c r="H167" s="77" t="s">
        <v>27</v>
      </c>
      <c r="I167" s="76" t="s">
        <v>237</v>
      </c>
      <c r="J167" s="76" t="s">
        <v>81</v>
      </c>
      <c r="K167" s="88" t="s">
        <v>82</v>
      </c>
      <c r="L167" s="76" t="s">
        <v>83</v>
      </c>
    </row>
    <row r="168" spans="1:12">
      <c r="A168" s="75">
        <v>46092</v>
      </c>
      <c r="B168" s="95" t="s">
        <v>242</v>
      </c>
      <c r="C168" s="78" t="s">
        <v>236</v>
      </c>
      <c r="D168" s="78" t="s">
        <v>10</v>
      </c>
      <c r="E168" s="77">
        <v>950</v>
      </c>
      <c r="F168" s="76">
        <f t="shared" si="2"/>
        <v>1.6783266200268501</v>
      </c>
      <c r="G168" s="76">
        <v>566.04</v>
      </c>
      <c r="H168" s="77" t="s">
        <v>27</v>
      </c>
      <c r="I168" s="76" t="s">
        <v>237</v>
      </c>
      <c r="J168" s="76" t="s">
        <v>81</v>
      </c>
      <c r="K168" s="88" t="s">
        <v>82</v>
      </c>
      <c r="L168" s="76" t="s">
        <v>83</v>
      </c>
    </row>
    <row r="169" spans="1:12">
      <c r="A169" s="75">
        <v>46092</v>
      </c>
      <c r="B169" s="95" t="s">
        <v>243</v>
      </c>
      <c r="C169" s="78" t="s">
        <v>236</v>
      </c>
      <c r="D169" s="78" t="s">
        <v>10</v>
      </c>
      <c r="E169" s="77">
        <v>1550</v>
      </c>
      <c r="F169" s="76">
        <f t="shared" si="2"/>
        <v>2.7383223800438099</v>
      </c>
      <c r="G169" s="76">
        <v>566.04</v>
      </c>
      <c r="H169" s="77" t="s">
        <v>27</v>
      </c>
      <c r="I169" s="76" t="s">
        <v>237</v>
      </c>
      <c r="J169" s="76" t="s">
        <v>81</v>
      </c>
      <c r="K169" s="88" t="s">
        <v>82</v>
      </c>
      <c r="L169" s="76" t="s">
        <v>83</v>
      </c>
    </row>
    <row r="170" spans="1:12">
      <c r="A170" s="75">
        <v>46092</v>
      </c>
      <c r="B170" s="95" t="s">
        <v>244</v>
      </c>
      <c r="C170" s="78" t="s">
        <v>236</v>
      </c>
      <c r="D170" s="78" t="s">
        <v>10</v>
      </c>
      <c r="E170" s="77">
        <v>575</v>
      </c>
      <c r="F170" s="76">
        <f t="shared" si="2"/>
        <v>1.0158292700162499</v>
      </c>
      <c r="G170" s="76">
        <v>566.04</v>
      </c>
      <c r="H170" s="77" t="s">
        <v>27</v>
      </c>
      <c r="I170" s="76" t="s">
        <v>237</v>
      </c>
      <c r="J170" s="76" t="s">
        <v>81</v>
      </c>
      <c r="K170" s="88" t="s">
        <v>82</v>
      </c>
      <c r="L170" s="76" t="s">
        <v>83</v>
      </c>
    </row>
    <row r="171" spans="1:12">
      <c r="A171" s="75">
        <v>46092</v>
      </c>
      <c r="B171" s="95" t="s">
        <v>245</v>
      </c>
      <c r="C171" s="78" t="s">
        <v>236</v>
      </c>
      <c r="D171" s="78" t="s">
        <v>10</v>
      </c>
      <c r="E171" s="77">
        <v>1500</v>
      </c>
      <c r="F171" s="76">
        <f t="shared" si="2"/>
        <v>2.6499894000423998</v>
      </c>
      <c r="G171" s="76">
        <v>566.04</v>
      </c>
      <c r="H171" s="77" t="s">
        <v>27</v>
      </c>
      <c r="I171" s="76" t="s">
        <v>237</v>
      </c>
      <c r="J171" s="76" t="s">
        <v>81</v>
      </c>
      <c r="K171" s="88" t="s">
        <v>82</v>
      </c>
      <c r="L171" s="76" t="s">
        <v>83</v>
      </c>
    </row>
    <row r="172" spans="1:12">
      <c r="A172" s="75">
        <v>46092</v>
      </c>
      <c r="B172" s="95" t="s">
        <v>246</v>
      </c>
      <c r="C172" s="78" t="s">
        <v>236</v>
      </c>
      <c r="D172" s="78" t="s">
        <v>10</v>
      </c>
      <c r="E172" s="77">
        <v>825</v>
      </c>
      <c r="F172" s="76">
        <f t="shared" si="2"/>
        <v>1.4574941700233199</v>
      </c>
      <c r="G172" s="76">
        <v>566.04</v>
      </c>
      <c r="H172" s="77" t="s">
        <v>27</v>
      </c>
      <c r="I172" s="76" t="s">
        <v>237</v>
      </c>
      <c r="J172" s="76" t="s">
        <v>81</v>
      </c>
      <c r="K172" s="88" t="s">
        <v>82</v>
      </c>
      <c r="L172" s="76" t="s">
        <v>83</v>
      </c>
    </row>
    <row r="173" spans="1:12">
      <c r="A173" s="75">
        <v>46092</v>
      </c>
      <c r="B173" s="95" t="s">
        <v>247</v>
      </c>
      <c r="C173" s="78" t="s">
        <v>236</v>
      </c>
      <c r="D173" s="78" t="s">
        <v>10</v>
      </c>
      <c r="E173" s="77">
        <v>575</v>
      </c>
      <c r="F173" s="76">
        <f t="shared" si="2"/>
        <v>1.0158292700162499</v>
      </c>
      <c r="G173" s="76">
        <v>566.04</v>
      </c>
      <c r="H173" s="77" t="s">
        <v>27</v>
      </c>
      <c r="I173" s="76" t="s">
        <v>237</v>
      </c>
      <c r="J173" s="76" t="s">
        <v>81</v>
      </c>
      <c r="K173" s="88" t="s">
        <v>82</v>
      </c>
      <c r="L173" s="76" t="s">
        <v>83</v>
      </c>
    </row>
    <row r="174" spans="1:12">
      <c r="A174" s="75">
        <v>46092</v>
      </c>
      <c r="B174" s="95" t="s">
        <v>248</v>
      </c>
      <c r="C174" s="78" t="s">
        <v>236</v>
      </c>
      <c r="D174" s="78" t="s">
        <v>10</v>
      </c>
      <c r="E174" s="77">
        <v>600</v>
      </c>
      <c r="F174" s="76">
        <f t="shared" si="2"/>
        <v>1.0599957600169601</v>
      </c>
      <c r="G174" s="76">
        <v>566.04</v>
      </c>
      <c r="H174" s="77" t="s">
        <v>27</v>
      </c>
      <c r="I174" s="76" t="s">
        <v>237</v>
      </c>
      <c r="J174" s="76" t="s">
        <v>81</v>
      </c>
      <c r="K174" s="88" t="s">
        <v>82</v>
      </c>
      <c r="L174" s="76" t="s">
        <v>83</v>
      </c>
    </row>
    <row r="175" spans="1:12">
      <c r="A175" s="75">
        <v>46092</v>
      </c>
      <c r="B175" s="95" t="s">
        <v>249</v>
      </c>
      <c r="C175" s="78" t="s">
        <v>236</v>
      </c>
      <c r="D175" s="78" t="s">
        <v>10</v>
      </c>
      <c r="E175" s="77">
        <v>3150</v>
      </c>
      <c r="F175" s="76">
        <f t="shared" si="2"/>
        <v>5.5649777400890397</v>
      </c>
      <c r="G175" s="76">
        <v>566.04</v>
      </c>
      <c r="H175" s="77" t="s">
        <v>27</v>
      </c>
      <c r="I175" s="76" t="s">
        <v>237</v>
      </c>
      <c r="J175" s="76" t="s">
        <v>81</v>
      </c>
      <c r="K175" s="88" t="s">
        <v>82</v>
      </c>
      <c r="L175" s="76" t="s">
        <v>83</v>
      </c>
    </row>
    <row r="176" spans="1:12">
      <c r="A176" s="75">
        <v>46092</v>
      </c>
      <c r="B176" s="95" t="s">
        <v>250</v>
      </c>
      <c r="C176" s="78" t="s">
        <v>236</v>
      </c>
      <c r="D176" s="78" t="s">
        <v>10</v>
      </c>
      <c r="E176" s="77">
        <v>375</v>
      </c>
      <c r="F176" s="76">
        <f t="shared" si="2"/>
        <v>0.66249735001059995</v>
      </c>
      <c r="G176" s="76">
        <v>566.04</v>
      </c>
      <c r="H176" s="77" t="s">
        <v>27</v>
      </c>
      <c r="I176" s="76" t="s">
        <v>237</v>
      </c>
      <c r="J176" s="76" t="s">
        <v>81</v>
      </c>
      <c r="K176" s="88" t="s">
        <v>82</v>
      </c>
      <c r="L176" s="76" t="s">
        <v>83</v>
      </c>
    </row>
    <row r="177" spans="1:12">
      <c r="A177" s="75">
        <v>46092</v>
      </c>
      <c r="B177" s="95" t="s">
        <v>251</v>
      </c>
      <c r="C177" s="78" t="s">
        <v>236</v>
      </c>
      <c r="D177" s="78" t="s">
        <v>10</v>
      </c>
      <c r="E177" s="77">
        <v>950</v>
      </c>
      <c r="F177" s="76">
        <f t="shared" si="2"/>
        <v>1.6783266200268501</v>
      </c>
      <c r="G177" s="76">
        <v>566.04</v>
      </c>
      <c r="H177" s="77" t="s">
        <v>27</v>
      </c>
      <c r="I177" s="76" t="s">
        <v>237</v>
      </c>
      <c r="J177" s="76" t="s">
        <v>81</v>
      </c>
      <c r="K177" s="88" t="s">
        <v>82</v>
      </c>
      <c r="L177" s="76" t="s">
        <v>83</v>
      </c>
    </row>
    <row r="178" spans="1:12">
      <c r="A178" s="75">
        <v>46092</v>
      </c>
      <c r="B178" s="95" t="s">
        <v>252</v>
      </c>
      <c r="C178" s="78" t="s">
        <v>236</v>
      </c>
      <c r="D178" s="78" t="s">
        <v>10</v>
      </c>
      <c r="E178" s="77">
        <v>375</v>
      </c>
      <c r="F178" s="76">
        <f t="shared" si="2"/>
        <v>0.66249735001059995</v>
      </c>
      <c r="G178" s="76">
        <v>566.04</v>
      </c>
      <c r="H178" s="77" t="s">
        <v>27</v>
      </c>
      <c r="I178" s="76" t="s">
        <v>237</v>
      </c>
      <c r="J178" s="76" t="s">
        <v>81</v>
      </c>
      <c r="K178" s="88" t="s">
        <v>82</v>
      </c>
      <c r="L178" s="76" t="s">
        <v>83</v>
      </c>
    </row>
    <row r="179" spans="1:12">
      <c r="A179" s="75">
        <v>46093</v>
      </c>
      <c r="B179" s="100" t="s">
        <v>253</v>
      </c>
      <c r="C179" s="77" t="s">
        <v>190</v>
      </c>
      <c r="D179" s="78" t="s">
        <v>10</v>
      </c>
      <c r="E179" s="101">
        <v>58790</v>
      </c>
      <c r="F179" s="76">
        <f t="shared" si="2"/>
        <v>103.861917885662</v>
      </c>
      <c r="G179" s="76">
        <v>566.04</v>
      </c>
      <c r="H179" s="86" t="s">
        <v>32</v>
      </c>
      <c r="I179" s="76" t="s">
        <v>254</v>
      </c>
      <c r="J179" s="76" t="s">
        <v>81</v>
      </c>
      <c r="K179" s="88" t="s">
        <v>82</v>
      </c>
      <c r="L179" s="76" t="s">
        <v>83</v>
      </c>
    </row>
    <row r="180" spans="1:12">
      <c r="A180" s="75">
        <v>46093</v>
      </c>
      <c r="B180" s="100" t="s">
        <v>255</v>
      </c>
      <c r="C180" s="77" t="s">
        <v>190</v>
      </c>
      <c r="D180" s="86" t="s">
        <v>14</v>
      </c>
      <c r="E180" s="102">
        <v>323249</v>
      </c>
      <c r="F180" s="76">
        <f t="shared" si="2"/>
        <v>571.07094904953703</v>
      </c>
      <c r="G180" s="76">
        <v>566.04</v>
      </c>
      <c r="H180" s="77" t="s">
        <v>32</v>
      </c>
      <c r="I180" s="76" t="s">
        <v>254</v>
      </c>
      <c r="J180" s="76" t="s">
        <v>81</v>
      </c>
      <c r="K180" s="88" t="s">
        <v>82</v>
      </c>
      <c r="L180" s="76" t="s">
        <v>83</v>
      </c>
    </row>
    <row r="181" spans="1:12">
      <c r="A181" s="75">
        <v>46093</v>
      </c>
      <c r="B181" s="100" t="s">
        <v>256</v>
      </c>
      <c r="C181" s="77" t="s">
        <v>190</v>
      </c>
      <c r="D181" s="78" t="s">
        <v>10</v>
      </c>
      <c r="E181" s="80">
        <v>127917</v>
      </c>
      <c r="F181" s="76">
        <f t="shared" si="2"/>
        <v>225.98579605681601</v>
      </c>
      <c r="G181" s="76">
        <v>566.04</v>
      </c>
      <c r="H181" s="86" t="s">
        <v>32</v>
      </c>
      <c r="I181" s="76" t="s">
        <v>254</v>
      </c>
      <c r="J181" s="97" t="s">
        <v>81</v>
      </c>
      <c r="K181" s="88" t="s">
        <v>82</v>
      </c>
      <c r="L181" s="76" t="s">
        <v>83</v>
      </c>
    </row>
    <row r="182" spans="1:12">
      <c r="A182" s="75">
        <v>46093</v>
      </c>
      <c r="B182" s="100" t="s">
        <v>257</v>
      </c>
      <c r="C182" s="77" t="s">
        <v>190</v>
      </c>
      <c r="D182" s="86" t="s">
        <v>26</v>
      </c>
      <c r="E182" s="80">
        <v>72243</v>
      </c>
      <c r="F182" s="76">
        <f t="shared" si="2"/>
        <v>127.628789484842</v>
      </c>
      <c r="G182" s="76">
        <v>566.04</v>
      </c>
      <c r="H182" s="77" t="s">
        <v>32</v>
      </c>
      <c r="I182" s="76" t="s">
        <v>254</v>
      </c>
      <c r="J182" s="76" t="s">
        <v>81</v>
      </c>
      <c r="K182" s="88" t="s">
        <v>82</v>
      </c>
      <c r="L182" s="76" t="s">
        <v>83</v>
      </c>
    </row>
    <row r="183" spans="1:12">
      <c r="A183" s="75">
        <v>46093</v>
      </c>
      <c r="B183" s="100" t="s">
        <v>258</v>
      </c>
      <c r="C183" s="77" t="s">
        <v>190</v>
      </c>
      <c r="D183" s="86" t="s">
        <v>23</v>
      </c>
      <c r="E183" s="80">
        <v>63235</v>
      </c>
      <c r="F183" s="76">
        <f t="shared" si="2"/>
        <v>111.71471980778701</v>
      </c>
      <c r="G183" s="76">
        <v>566.04</v>
      </c>
      <c r="H183" s="86" t="s">
        <v>32</v>
      </c>
      <c r="I183" s="76" t="s">
        <v>254</v>
      </c>
      <c r="J183" s="76" t="s">
        <v>81</v>
      </c>
      <c r="K183" s="88" t="s">
        <v>82</v>
      </c>
      <c r="L183" s="76" t="s">
        <v>83</v>
      </c>
    </row>
    <row r="184" spans="1:12">
      <c r="A184" s="75">
        <v>46093</v>
      </c>
      <c r="B184" s="100" t="s">
        <v>259</v>
      </c>
      <c r="C184" s="77" t="s">
        <v>190</v>
      </c>
      <c r="D184" s="77" t="s">
        <v>84</v>
      </c>
      <c r="E184" s="86">
        <v>256901</v>
      </c>
      <c r="F184" s="76">
        <f t="shared" si="2"/>
        <v>453.85661790686203</v>
      </c>
      <c r="G184" s="76">
        <v>566.04</v>
      </c>
      <c r="H184" s="77" t="s">
        <v>32</v>
      </c>
      <c r="I184" s="76" t="s">
        <v>254</v>
      </c>
      <c r="J184" s="76" t="s">
        <v>81</v>
      </c>
      <c r="K184" s="88" t="s">
        <v>82</v>
      </c>
      <c r="L184" s="76" t="s">
        <v>83</v>
      </c>
    </row>
    <row r="185" spans="1:12">
      <c r="A185" s="75">
        <v>46093</v>
      </c>
      <c r="B185" s="100" t="s">
        <v>260</v>
      </c>
      <c r="C185" s="77" t="s">
        <v>190</v>
      </c>
      <c r="D185" s="78" t="s">
        <v>10</v>
      </c>
      <c r="E185" s="101">
        <v>38038</v>
      </c>
      <c r="F185" s="76">
        <f t="shared" si="2"/>
        <v>67.200197865875197</v>
      </c>
      <c r="G185" s="76">
        <v>566.04</v>
      </c>
      <c r="H185" s="86" t="s">
        <v>32</v>
      </c>
      <c r="I185" s="76" t="s">
        <v>254</v>
      </c>
      <c r="J185" s="76" t="s">
        <v>81</v>
      </c>
      <c r="K185" s="88" t="s">
        <v>82</v>
      </c>
      <c r="L185" s="76" t="s">
        <v>83</v>
      </c>
    </row>
    <row r="186" spans="1:12">
      <c r="A186" s="75">
        <v>46093</v>
      </c>
      <c r="B186" s="100" t="s">
        <v>261</v>
      </c>
      <c r="C186" s="77" t="s">
        <v>190</v>
      </c>
      <c r="D186" s="86" t="s">
        <v>14</v>
      </c>
      <c r="E186" s="80">
        <v>199749</v>
      </c>
      <c r="F186" s="76">
        <f t="shared" si="2"/>
        <v>352.88848844604598</v>
      </c>
      <c r="G186" s="76">
        <v>566.04</v>
      </c>
      <c r="H186" s="77" t="s">
        <v>32</v>
      </c>
      <c r="I186" s="76" t="s">
        <v>254</v>
      </c>
      <c r="J186" s="76" t="s">
        <v>81</v>
      </c>
      <c r="K186" s="88" t="s">
        <v>82</v>
      </c>
      <c r="L186" s="76" t="s">
        <v>83</v>
      </c>
    </row>
    <row r="187" spans="1:12">
      <c r="A187" s="75">
        <v>46093</v>
      </c>
      <c r="B187" s="100" t="s">
        <v>262</v>
      </c>
      <c r="C187" s="77" t="s">
        <v>190</v>
      </c>
      <c r="D187" s="78" t="s">
        <v>10</v>
      </c>
      <c r="E187" s="80">
        <v>157779</v>
      </c>
      <c r="F187" s="76">
        <f t="shared" si="2"/>
        <v>278.74178503285998</v>
      </c>
      <c r="G187" s="76">
        <v>566.04</v>
      </c>
      <c r="H187" s="86" t="s">
        <v>32</v>
      </c>
      <c r="I187" s="76" t="s">
        <v>254</v>
      </c>
      <c r="J187" s="76" t="s">
        <v>81</v>
      </c>
      <c r="K187" s="88" t="s">
        <v>82</v>
      </c>
      <c r="L187" s="76" t="s">
        <v>83</v>
      </c>
    </row>
    <row r="188" spans="1:12">
      <c r="A188" s="75">
        <v>46093</v>
      </c>
      <c r="B188" s="100" t="s">
        <v>263</v>
      </c>
      <c r="C188" s="77" t="s">
        <v>190</v>
      </c>
      <c r="D188" s="86" t="s">
        <v>26</v>
      </c>
      <c r="E188" s="80">
        <v>68897</v>
      </c>
      <c r="F188" s="76">
        <f t="shared" si="2"/>
        <v>121.717546463147</v>
      </c>
      <c r="G188" s="76">
        <v>566.04</v>
      </c>
      <c r="H188" s="77" t="s">
        <v>32</v>
      </c>
      <c r="I188" s="76" t="s">
        <v>254</v>
      </c>
      <c r="J188" s="76" t="s">
        <v>81</v>
      </c>
      <c r="K188" s="88" t="s">
        <v>82</v>
      </c>
      <c r="L188" s="76" t="s">
        <v>83</v>
      </c>
    </row>
    <row r="189" spans="1:12">
      <c r="A189" s="75">
        <v>46093</v>
      </c>
      <c r="B189" s="100" t="s">
        <v>264</v>
      </c>
      <c r="C189" s="77" t="s">
        <v>190</v>
      </c>
      <c r="D189" s="86" t="s">
        <v>23</v>
      </c>
      <c r="E189" s="101">
        <v>57127</v>
      </c>
      <c r="F189" s="76">
        <f t="shared" si="2"/>
        <v>100.923962970815</v>
      </c>
      <c r="G189" s="76">
        <v>566.04</v>
      </c>
      <c r="H189" s="86" t="s">
        <v>32</v>
      </c>
      <c r="I189" s="76" t="s">
        <v>254</v>
      </c>
      <c r="J189" s="76" t="s">
        <v>81</v>
      </c>
      <c r="K189" s="88" t="s">
        <v>82</v>
      </c>
      <c r="L189" s="76" t="s">
        <v>83</v>
      </c>
    </row>
    <row r="190" spans="1:12">
      <c r="A190" s="75">
        <v>46093</v>
      </c>
      <c r="B190" s="100" t="s">
        <v>265</v>
      </c>
      <c r="C190" s="77" t="s">
        <v>190</v>
      </c>
      <c r="D190" s="77" t="s">
        <v>84</v>
      </c>
      <c r="E190" s="87">
        <v>256720</v>
      </c>
      <c r="F190" s="76">
        <f t="shared" si="2"/>
        <v>453.53685251925702</v>
      </c>
      <c r="G190" s="76">
        <v>566.04</v>
      </c>
      <c r="H190" s="77" t="s">
        <v>32</v>
      </c>
      <c r="I190" s="76" t="s">
        <v>254</v>
      </c>
      <c r="J190" s="76" t="s">
        <v>81</v>
      </c>
      <c r="K190" s="88" t="s">
        <v>82</v>
      </c>
      <c r="L190" s="76" t="s">
        <v>83</v>
      </c>
    </row>
    <row r="191" spans="1:12">
      <c r="A191" s="75">
        <v>46093</v>
      </c>
      <c r="B191" s="100" t="s">
        <v>266</v>
      </c>
      <c r="C191" s="77" t="s">
        <v>190</v>
      </c>
      <c r="D191" s="78" t="s">
        <v>10</v>
      </c>
      <c r="E191" s="101">
        <v>400</v>
      </c>
      <c r="F191" s="76">
        <f t="shared" si="2"/>
        <v>0.706663840011307</v>
      </c>
      <c r="G191" s="76">
        <v>566.04</v>
      </c>
      <c r="H191" s="86" t="s">
        <v>32</v>
      </c>
      <c r="I191" s="76" t="s">
        <v>254</v>
      </c>
      <c r="J191" s="76" t="s">
        <v>81</v>
      </c>
      <c r="K191" s="88" t="s">
        <v>82</v>
      </c>
      <c r="L191" s="76" t="s">
        <v>83</v>
      </c>
    </row>
    <row r="192" spans="1:12">
      <c r="A192" s="75">
        <v>46093</v>
      </c>
      <c r="B192" s="100" t="s">
        <v>267</v>
      </c>
      <c r="C192" s="77" t="s">
        <v>190</v>
      </c>
      <c r="D192" s="86" t="s">
        <v>14</v>
      </c>
      <c r="E192" s="101">
        <v>1000</v>
      </c>
      <c r="F192" s="76">
        <f t="shared" si="2"/>
        <v>1.7666596000282699</v>
      </c>
      <c r="G192" s="76">
        <v>566.04</v>
      </c>
      <c r="H192" s="77" t="s">
        <v>32</v>
      </c>
      <c r="I192" s="76" t="s">
        <v>254</v>
      </c>
      <c r="J192" s="76" t="s">
        <v>81</v>
      </c>
      <c r="K192" s="88" t="s">
        <v>82</v>
      </c>
      <c r="L192" s="76" t="s">
        <v>83</v>
      </c>
    </row>
    <row r="193" spans="1:12">
      <c r="A193" s="75">
        <v>46093</v>
      </c>
      <c r="B193" s="100" t="s">
        <v>268</v>
      </c>
      <c r="C193" s="77" t="s">
        <v>190</v>
      </c>
      <c r="D193" s="78" t="s">
        <v>10</v>
      </c>
      <c r="E193" s="101">
        <v>8000</v>
      </c>
      <c r="F193" s="76">
        <f t="shared" si="2"/>
        <v>14.133276800226099</v>
      </c>
      <c r="G193" s="76">
        <v>566.04</v>
      </c>
      <c r="H193" s="86" t="s">
        <v>32</v>
      </c>
      <c r="I193" s="76" t="s">
        <v>254</v>
      </c>
      <c r="J193" s="76" t="s">
        <v>81</v>
      </c>
      <c r="K193" s="88" t="s">
        <v>82</v>
      </c>
      <c r="L193" s="76" t="s">
        <v>83</v>
      </c>
    </row>
    <row r="194" spans="1:12">
      <c r="A194" s="75">
        <v>46093</v>
      </c>
      <c r="B194" s="100" t="s">
        <v>269</v>
      </c>
      <c r="C194" s="77" t="s">
        <v>190</v>
      </c>
      <c r="D194" s="86" t="s">
        <v>26</v>
      </c>
      <c r="E194" s="101">
        <v>1000</v>
      </c>
      <c r="F194" s="76">
        <f t="shared" ref="F194:F257" si="3">+E194/G194</f>
        <v>1.7666596000282699</v>
      </c>
      <c r="G194" s="76">
        <v>566.04</v>
      </c>
      <c r="H194" s="77" t="s">
        <v>32</v>
      </c>
      <c r="I194" s="76" t="s">
        <v>254</v>
      </c>
      <c r="J194" s="76" t="s">
        <v>81</v>
      </c>
      <c r="K194" s="88" t="s">
        <v>82</v>
      </c>
      <c r="L194" s="76" t="s">
        <v>83</v>
      </c>
    </row>
    <row r="195" spans="1:12">
      <c r="A195" s="75">
        <v>46093</v>
      </c>
      <c r="B195" s="100" t="s">
        <v>270</v>
      </c>
      <c r="C195" s="77" t="s">
        <v>190</v>
      </c>
      <c r="D195" s="86" t="s">
        <v>23</v>
      </c>
      <c r="E195" s="101">
        <v>2000</v>
      </c>
      <c r="F195" s="76">
        <f t="shared" si="3"/>
        <v>3.5333192000565301</v>
      </c>
      <c r="G195" s="76">
        <v>566.04</v>
      </c>
      <c r="H195" s="86" t="s">
        <v>32</v>
      </c>
      <c r="I195" s="76" t="s">
        <v>254</v>
      </c>
      <c r="J195" s="76" t="s">
        <v>81</v>
      </c>
      <c r="K195" s="88" t="s">
        <v>82</v>
      </c>
      <c r="L195" s="76" t="s">
        <v>83</v>
      </c>
    </row>
    <row r="196" spans="1:12">
      <c r="A196" s="75">
        <v>46093</v>
      </c>
      <c r="B196" s="100" t="s">
        <v>271</v>
      </c>
      <c r="C196" s="77" t="s">
        <v>190</v>
      </c>
      <c r="D196" s="77" t="s">
        <v>84</v>
      </c>
      <c r="E196" s="87">
        <v>9000</v>
      </c>
      <c r="F196" s="76">
        <f t="shared" si="3"/>
        <v>15.899936400254401</v>
      </c>
      <c r="G196" s="76">
        <v>566.04</v>
      </c>
      <c r="H196" s="77" t="s">
        <v>32</v>
      </c>
      <c r="I196" s="76" t="s">
        <v>254</v>
      </c>
      <c r="J196" s="76" t="s">
        <v>81</v>
      </c>
      <c r="K196" s="88" t="s">
        <v>82</v>
      </c>
      <c r="L196" s="76" t="s">
        <v>83</v>
      </c>
    </row>
    <row r="197" spans="1:12">
      <c r="A197" s="75">
        <v>46093</v>
      </c>
      <c r="B197" s="100" t="s">
        <v>272</v>
      </c>
      <c r="C197" s="77" t="s">
        <v>190</v>
      </c>
      <c r="D197" s="78" t="s">
        <v>10</v>
      </c>
      <c r="E197" s="101">
        <v>201186</v>
      </c>
      <c r="F197" s="76">
        <f t="shared" si="3"/>
        <v>355.42717829128702</v>
      </c>
      <c r="G197" s="76">
        <v>566.04</v>
      </c>
      <c r="H197" s="86" t="s">
        <v>32</v>
      </c>
      <c r="I197" s="76" t="s">
        <v>254</v>
      </c>
      <c r="J197" s="76" t="s">
        <v>81</v>
      </c>
      <c r="K197" s="88" t="s">
        <v>82</v>
      </c>
      <c r="L197" s="76" t="s">
        <v>83</v>
      </c>
    </row>
    <row r="198" spans="1:12">
      <c r="A198" s="75">
        <v>46093</v>
      </c>
      <c r="B198" s="76" t="s">
        <v>273</v>
      </c>
      <c r="C198" s="77" t="s">
        <v>190</v>
      </c>
      <c r="D198" s="78" t="s">
        <v>10</v>
      </c>
      <c r="E198" s="101">
        <v>63279</v>
      </c>
      <c r="F198" s="76">
        <f t="shared" si="3"/>
        <v>111.79245283018901</v>
      </c>
      <c r="G198" s="76">
        <v>566.04</v>
      </c>
      <c r="H198" s="77" t="s">
        <v>32</v>
      </c>
      <c r="I198" s="76" t="s">
        <v>254</v>
      </c>
      <c r="J198" s="76" t="s">
        <v>81</v>
      </c>
      <c r="K198" s="88" t="s">
        <v>82</v>
      </c>
      <c r="L198" s="76" t="s">
        <v>83</v>
      </c>
    </row>
    <row r="199" spans="1:12">
      <c r="A199" s="75">
        <v>46093</v>
      </c>
      <c r="B199" s="76" t="s">
        <v>274</v>
      </c>
      <c r="C199" s="77" t="s">
        <v>190</v>
      </c>
      <c r="D199" s="86" t="s">
        <v>14</v>
      </c>
      <c r="E199" s="101">
        <v>188814</v>
      </c>
      <c r="F199" s="76">
        <f t="shared" si="3"/>
        <v>333.57006571973699</v>
      </c>
      <c r="G199" s="76">
        <v>566.04</v>
      </c>
      <c r="H199" s="86" t="s">
        <v>32</v>
      </c>
      <c r="I199" s="76" t="s">
        <v>254</v>
      </c>
      <c r="J199" s="76" t="s">
        <v>81</v>
      </c>
      <c r="K199" s="88" t="s">
        <v>82</v>
      </c>
      <c r="L199" s="76" t="s">
        <v>83</v>
      </c>
    </row>
    <row r="200" spans="1:12">
      <c r="A200" s="75">
        <v>46093</v>
      </c>
      <c r="B200" s="76" t="s">
        <v>275</v>
      </c>
      <c r="C200" s="77" t="s">
        <v>190</v>
      </c>
      <c r="D200" s="78" t="s">
        <v>10</v>
      </c>
      <c r="E200" s="101">
        <v>194416</v>
      </c>
      <c r="F200" s="76">
        <f t="shared" si="3"/>
        <v>343.46689279909498</v>
      </c>
      <c r="G200" s="76">
        <v>566.04</v>
      </c>
      <c r="H200" s="77" t="s">
        <v>32</v>
      </c>
      <c r="I200" s="76" t="s">
        <v>254</v>
      </c>
      <c r="J200" s="76" t="s">
        <v>81</v>
      </c>
      <c r="K200" s="88" t="s">
        <v>82</v>
      </c>
      <c r="L200" s="76" t="s">
        <v>83</v>
      </c>
    </row>
    <row r="201" spans="1:12">
      <c r="A201" s="75">
        <v>46093</v>
      </c>
      <c r="B201" s="76" t="s">
        <v>276</v>
      </c>
      <c r="C201" s="77" t="s">
        <v>190</v>
      </c>
      <c r="D201" s="86" t="s">
        <v>26</v>
      </c>
      <c r="E201" s="101">
        <v>96078</v>
      </c>
      <c r="F201" s="76">
        <f t="shared" si="3"/>
        <v>169.737121051516</v>
      </c>
      <c r="G201" s="76">
        <v>566.04</v>
      </c>
      <c r="H201" s="86" t="s">
        <v>32</v>
      </c>
      <c r="I201" s="76" t="s">
        <v>254</v>
      </c>
      <c r="J201" s="76" t="s">
        <v>81</v>
      </c>
      <c r="K201" s="88" t="s">
        <v>82</v>
      </c>
      <c r="L201" s="76" t="s">
        <v>83</v>
      </c>
    </row>
    <row r="202" spans="1:12">
      <c r="A202" s="75">
        <v>46093</v>
      </c>
      <c r="B202" s="76" t="s">
        <v>277</v>
      </c>
      <c r="C202" s="77" t="s">
        <v>190</v>
      </c>
      <c r="D202" s="86" t="s">
        <v>23</v>
      </c>
      <c r="E202" s="101">
        <v>87070</v>
      </c>
      <c r="F202" s="76">
        <f t="shared" si="3"/>
        <v>153.82305137446099</v>
      </c>
      <c r="G202" s="76">
        <v>566.04</v>
      </c>
      <c r="H202" s="77" t="s">
        <v>32</v>
      </c>
      <c r="I202" s="76" t="s">
        <v>254</v>
      </c>
      <c r="J202" s="76" t="s">
        <v>81</v>
      </c>
      <c r="K202" s="88" t="s">
        <v>82</v>
      </c>
      <c r="L202" s="76" t="s">
        <v>83</v>
      </c>
    </row>
    <row r="203" spans="1:12">
      <c r="A203" s="75">
        <v>46093</v>
      </c>
      <c r="B203" s="76" t="s">
        <v>278</v>
      </c>
      <c r="C203" s="77" t="s">
        <v>190</v>
      </c>
      <c r="D203" s="77" t="s">
        <v>84</v>
      </c>
      <c r="E203" s="77">
        <v>387564</v>
      </c>
      <c r="F203" s="76">
        <f t="shared" si="3"/>
        <v>684.69366122535496</v>
      </c>
      <c r="G203" s="76">
        <v>566.04</v>
      </c>
      <c r="H203" s="86" t="s">
        <v>32</v>
      </c>
      <c r="I203" s="76" t="s">
        <v>254</v>
      </c>
      <c r="J203" s="76" t="s">
        <v>81</v>
      </c>
      <c r="K203" s="88" t="s">
        <v>82</v>
      </c>
      <c r="L203" s="76" t="s">
        <v>83</v>
      </c>
    </row>
    <row r="204" spans="1:12">
      <c r="A204" s="75">
        <v>46093</v>
      </c>
      <c r="B204" s="76" t="s">
        <v>279</v>
      </c>
      <c r="C204" s="77" t="s">
        <v>190</v>
      </c>
      <c r="D204" s="78" t="s">
        <v>10</v>
      </c>
      <c r="E204" s="102">
        <v>40383</v>
      </c>
      <c r="F204" s="76">
        <f t="shared" si="3"/>
        <v>71.3430146279415</v>
      </c>
      <c r="G204" s="76">
        <v>566.04</v>
      </c>
      <c r="H204" s="77" t="s">
        <v>32</v>
      </c>
      <c r="I204" s="76" t="s">
        <v>254</v>
      </c>
      <c r="J204" s="76" t="s">
        <v>81</v>
      </c>
      <c r="K204" s="88" t="s">
        <v>82</v>
      </c>
      <c r="L204" s="76" t="s">
        <v>83</v>
      </c>
    </row>
    <row r="205" spans="1:12">
      <c r="A205" s="75">
        <v>46093</v>
      </c>
      <c r="B205" s="76" t="s">
        <v>280</v>
      </c>
      <c r="C205" s="77" t="s">
        <v>190</v>
      </c>
      <c r="D205" s="86" t="s">
        <v>14</v>
      </c>
      <c r="E205" s="102">
        <v>129522</v>
      </c>
      <c r="F205" s="76">
        <f t="shared" si="3"/>
        <v>228.82128471486101</v>
      </c>
      <c r="G205" s="76">
        <v>566.04</v>
      </c>
      <c r="H205" s="86" t="s">
        <v>32</v>
      </c>
      <c r="I205" s="76" t="s">
        <v>254</v>
      </c>
      <c r="J205" s="76" t="s">
        <v>81</v>
      </c>
      <c r="K205" s="88" t="s">
        <v>82</v>
      </c>
      <c r="L205" s="76" t="s">
        <v>83</v>
      </c>
    </row>
    <row r="206" spans="1:12">
      <c r="A206" s="75">
        <v>46093</v>
      </c>
      <c r="B206" s="76" t="s">
        <v>281</v>
      </c>
      <c r="C206" s="77" t="s">
        <v>190</v>
      </c>
      <c r="D206" s="78" t="s">
        <v>10</v>
      </c>
      <c r="E206" s="102">
        <v>199843</v>
      </c>
      <c r="F206" s="76">
        <f t="shared" si="3"/>
        <v>353.05455444844898</v>
      </c>
      <c r="G206" s="76">
        <v>566.04</v>
      </c>
      <c r="H206" s="77" t="s">
        <v>32</v>
      </c>
      <c r="I206" s="76" t="s">
        <v>254</v>
      </c>
      <c r="J206" s="76" t="s">
        <v>81</v>
      </c>
      <c r="K206" s="88" t="s">
        <v>82</v>
      </c>
      <c r="L206" s="76" t="s">
        <v>83</v>
      </c>
    </row>
    <row r="207" spans="1:12">
      <c r="A207" s="75">
        <v>46093</v>
      </c>
      <c r="B207" s="76" t="s">
        <v>282</v>
      </c>
      <c r="C207" s="77" t="s">
        <v>190</v>
      </c>
      <c r="D207" s="86" t="s">
        <v>26</v>
      </c>
      <c r="E207" s="102">
        <v>82918</v>
      </c>
      <c r="F207" s="76">
        <f t="shared" si="3"/>
        <v>146.487880715144</v>
      </c>
      <c r="G207" s="76">
        <v>566.04</v>
      </c>
      <c r="H207" s="86" t="s">
        <v>32</v>
      </c>
      <c r="I207" s="76" t="s">
        <v>254</v>
      </c>
      <c r="J207" s="76" t="s">
        <v>81</v>
      </c>
      <c r="K207" s="88" t="s">
        <v>82</v>
      </c>
      <c r="L207" s="76" t="s">
        <v>83</v>
      </c>
    </row>
    <row r="208" spans="1:12">
      <c r="A208" s="75">
        <v>46093</v>
      </c>
      <c r="B208" s="76" t="s">
        <v>283</v>
      </c>
      <c r="C208" s="77" t="s">
        <v>190</v>
      </c>
      <c r="D208" s="86" t="s">
        <v>23</v>
      </c>
      <c r="E208" s="102">
        <v>71149</v>
      </c>
      <c r="F208" s="76">
        <f t="shared" si="3"/>
        <v>125.696063882411</v>
      </c>
      <c r="G208" s="76">
        <v>566.04</v>
      </c>
      <c r="H208" s="77" t="s">
        <v>32</v>
      </c>
      <c r="I208" s="76" t="s">
        <v>254</v>
      </c>
      <c r="J208" s="76" t="s">
        <v>81</v>
      </c>
      <c r="K208" s="88" t="s">
        <v>82</v>
      </c>
      <c r="L208" s="76" t="s">
        <v>83</v>
      </c>
    </row>
    <row r="209" spans="1:12">
      <c r="A209" s="75">
        <v>46093</v>
      </c>
      <c r="B209" s="76" t="s">
        <v>284</v>
      </c>
      <c r="C209" s="77" t="s">
        <v>190</v>
      </c>
      <c r="D209" s="77" t="s">
        <v>84</v>
      </c>
      <c r="E209" s="77">
        <v>330554</v>
      </c>
      <c r="F209" s="76">
        <f t="shared" si="3"/>
        <v>583.97639742774402</v>
      </c>
      <c r="G209" s="76">
        <v>566.04</v>
      </c>
      <c r="H209" s="86" t="s">
        <v>32</v>
      </c>
      <c r="I209" s="76" t="s">
        <v>254</v>
      </c>
      <c r="J209" s="97" t="s">
        <v>81</v>
      </c>
      <c r="K209" s="88" t="s">
        <v>82</v>
      </c>
      <c r="L209" s="76" t="s">
        <v>83</v>
      </c>
    </row>
    <row r="210" spans="1:12">
      <c r="A210" s="75">
        <v>46093</v>
      </c>
      <c r="B210" s="76" t="s">
        <v>285</v>
      </c>
      <c r="C210" s="77" t="s">
        <v>190</v>
      </c>
      <c r="D210" s="78" t="s">
        <v>10</v>
      </c>
      <c r="E210" s="102">
        <v>400</v>
      </c>
      <c r="F210" s="76">
        <f t="shared" si="3"/>
        <v>0.706663840011307</v>
      </c>
      <c r="G210" s="76">
        <v>566.04</v>
      </c>
      <c r="H210" s="77" t="s">
        <v>32</v>
      </c>
      <c r="I210" s="76" t="s">
        <v>254</v>
      </c>
      <c r="J210" s="76" t="s">
        <v>81</v>
      </c>
      <c r="K210" s="88" t="s">
        <v>82</v>
      </c>
      <c r="L210" s="76" t="s">
        <v>83</v>
      </c>
    </row>
    <row r="211" spans="1:12">
      <c r="A211" s="75">
        <v>46093</v>
      </c>
      <c r="B211" s="76" t="s">
        <v>286</v>
      </c>
      <c r="C211" s="77" t="s">
        <v>190</v>
      </c>
      <c r="D211" s="86" t="s">
        <v>14</v>
      </c>
      <c r="E211" s="102">
        <v>1000</v>
      </c>
      <c r="F211" s="76">
        <f t="shared" si="3"/>
        <v>1.7666596000282699</v>
      </c>
      <c r="G211" s="76">
        <v>566.04</v>
      </c>
      <c r="H211" s="86" t="s">
        <v>32</v>
      </c>
      <c r="I211" s="76" t="s">
        <v>254</v>
      </c>
      <c r="J211" s="76" t="s">
        <v>81</v>
      </c>
      <c r="K211" s="88" t="s">
        <v>82</v>
      </c>
      <c r="L211" s="76" t="s">
        <v>83</v>
      </c>
    </row>
    <row r="212" spans="1:12">
      <c r="A212" s="75">
        <v>46093</v>
      </c>
      <c r="B212" s="76" t="s">
        <v>287</v>
      </c>
      <c r="C212" s="77" t="s">
        <v>190</v>
      </c>
      <c r="D212" s="78" t="s">
        <v>10</v>
      </c>
      <c r="E212" s="102">
        <v>8000</v>
      </c>
      <c r="F212" s="76">
        <f t="shared" si="3"/>
        <v>14.133276800226099</v>
      </c>
      <c r="G212" s="76">
        <v>566.04</v>
      </c>
      <c r="H212" s="77" t="s">
        <v>32</v>
      </c>
      <c r="I212" s="76" t="s">
        <v>254</v>
      </c>
      <c r="J212" s="76" t="s">
        <v>81</v>
      </c>
      <c r="K212" s="88" t="s">
        <v>82</v>
      </c>
      <c r="L212" s="76" t="s">
        <v>83</v>
      </c>
    </row>
    <row r="213" spans="1:12">
      <c r="A213" s="75">
        <v>46093</v>
      </c>
      <c r="B213" s="76" t="s">
        <v>288</v>
      </c>
      <c r="C213" s="77" t="s">
        <v>190</v>
      </c>
      <c r="D213" s="78" t="s">
        <v>23</v>
      </c>
      <c r="E213" s="102">
        <v>1000</v>
      </c>
      <c r="F213" s="76">
        <f t="shared" si="3"/>
        <v>1.7666596000282699</v>
      </c>
      <c r="G213" s="76">
        <v>566.04</v>
      </c>
      <c r="H213" s="86" t="s">
        <v>32</v>
      </c>
      <c r="I213" s="76" t="s">
        <v>254</v>
      </c>
      <c r="J213" s="76" t="s">
        <v>81</v>
      </c>
      <c r="K213" s="88" t="s">
        <v>82</v>
      </c>
      <c r="L213" s="76" t="s">
        <v>83</v>
      </c>
    </row>
    <row r="214" spans="1:12">
      <c r="A214" s="75">
        <v>46093</v>
      </c>
      <c r="B214" s="76" t="s">
        <v>289</v>
      </c>
      <c r="C214" s="77" t="s">
        <v>190</v>
      </c>
      <c r="D214" s="78" t="s">
        <v>26</v>
      </c>
      <c r="E214" s="102">
        <v>2000</v>
      </c>
      <c r="F214" s="76">
        <f t="shared" si="3"/>
        <v>3.5333192000565301</v>
      </c>
      <c r="G214" s="76">
        <v>566.04</v>
      </c>
      <c r="H214" s="77" t="s">
        <v>32</v>
      </c>
      <c r="I214" s="76" t="s">
        <v>254</v>
      </c>
      <c r="J214" s="76" t="s">
        <v>81</v>
      </c>
      <c r="K214" s="88" t="s">
        <v>82</v>
      </c>
      <c r="L214" s="76" t="s">
        <v>83</v>
      </c>
    </row>
    <row r="215" spans="1:12">
      <c r="A215" s="75">
        <v>46093</v>
      </c>
      <c r="B215" s="76" t="s">
        <v>290</v>
      </c>
      <c r="C215" s="77" t="s">
        <v>190</v>
      </c>
      <c r="D215" s="77" t="s">
        <v>84</v>
      </c>
      <c r="E215" s="77">
        <v>9000</v>
      </c>
      <c r="F215" s="76">
        <f t="shared" si="3"/>
        <v>15.899936400254401</v>
      </c>
      <c r="G215" s="76">
        <v>566.04</v>
      </c>
      <c r="H215" s="86" t="s">
        <v>32</v>
      </c>
      <c r="I215" s="76" t="s">
        <v>254</v>
      </c>
      <c r="J215" s="76" t="s">
        <v>81</v>
      </c>
      <c r="K215" s="88" t="s">
        <v>82</v>
      </c>
      <c r="L215" s="76" t="s">
        <v>83</v>
      </c>
    </row>
    <row r="216" spans="1:12">
      <c r="A216" s="75">
        <v>46093</v>
      </c>
      <c r="B216" s="76" t="s">
        <v>291</v>
      </c>
      <c r="C216" s="77" t="s">
        <v>190</v>
      </c>
      <c r="D216" s="78" t="s">
        <v>10</v>
      </c>
      <c r="E216" s="102">
        <v>215984</v>
      </c>
      <c r="F216" s="76">
        <f t="shared" si="3"/>
        <v>381.570207052505</v>
      </c>
      <c r="G216" s="76">
        <v>566.04</v>
      </c>
      <c r="H216" s="77" t="s">
        <v>32</v>
      </c>
      <c r="I216" s="76" t="s">
        <v>254</v>
      </c>
      <c r="J216" s="76" t="s">
        <v>81</v>
      </c>
      <c r="K216" s="88" t="s">
        <v>82</v>
      </c>
      <c r="L216" s="76" t="s">
        <v>83</v>
      </c>
    </row>
    <row r="217" spans="1:12">
      <c r="A217" s="75">
        <v>46093</v>
      </c>
      <c r="B217" s="76" t="s">
        <v>292</v>
      </c>
      <c r="C217" s="77" t="s">
        <v>190</v>
      </c>
      <c r="D217" s="78" t="s">
        <v>10</v>
      </c>
      <c r="E217" s="102">
        <v>66787</v>
      </c>
      <c r="F217" s="76">
        <f t="shared" si="3"/>
        <v>117.989894707088</v>
      </c>
      <c r="G217" s="76">
        <v>566.04</v>
      </c>
      <c r="H217" s="86" t="s">
        <v>32</v>
      </c>
      <c r="I217" s="76" t="s">
        <v>254</v>
      </c>
      <c r="J217" s="76" t="s">
        <v>81</v>
      </c>
      <c r="K217" s="88" t="s">
        <v>82</v>
      </c>
      <c r="L217" s="76" t="s">
        <v>83</v>
      </c>
    </row>
    <row r="218" spans="1:12">
      <c r="A218" s="75">
        <v>46093</v>
      </c>
      <c r="B218" s="76" t="s">
        <v>293</v>
      </c>
      <c r="C218" s="77" t="s">
        <v>190</v>
      </c>
      <c r="D218" s="86" t="s">
        <v>14</v>
      </c>
      <c r="E218" s="101">
        <v>162470</v>
      </c>
      <c r="F218" s="76">
        <f t="shared" si="3"/>
        <v>287.02918521659302</v>
      </c>
      <c r="G218" s="76">
        <v>566.04</v>
      </c>
      <c r="H218" s="77" t="s">
        <v>32</v>
      </c>
      <c r="I218" s="76" t="s">
        <v>254</v>
      </c>
      <c r="J218" s="76" t="s">
        <v>81</v>
      </c>
      <c r="K218" s="88" t="s">
        <v>82</v>
      </c>
      <c r="L218" s="76" t="s">
        <v>83</v>
      </c>
    </row>
    <row r="219" spans="1:12">
      <c r="A219" s="75">
        <v>46093</v>
      </c>
      <c r="B219" s="76" t="s">
        <v>294</v>
      </c>
      <c r="C219" s="77" t="s">
        <v>190</v>
      </c>
      <c r="D219" s="78" t="s">
        <v>10</v>
      </c>
      <c r="E219" s="101">
        <v>263742</v>
      </c>
      <c r="F219" s="76">
        <f t="shared" si="3"/>
        <v>465.94233623065497</v>
      </c>
      <c r="G219" s="76">
        <v>566.04</v>
      </c>
      <c r="H219" s="86" t="s">
        <v>32</v>
      </c>
      <c r="I219" s="76" t="s">
        <v>254</v>
      </c>
      <c r="J219" s="76" t="s">
        <v>81</v>
      </c>
      <c r="K219" s="88" t="s">
        <v>82</v>
      </c>
      <c r="L219" s="76" t="s">
        <v>83</v>
      </c>
    </row>
    <row r="220" spans="1:12">
      <c r="A220" s="75">
        <v>46093</v>
      </c>
      <c r="B220" s="76" t="s">
        <v>295</v>
      </c>
      <c r="C220" s="77" t="s">
        <v>190</v>
      </c>
      <c r="D220" s="78" t="s">
        <v>26</v>
      </c>
      <c r="E220" s="101">
        <v>72243</v>
      </c>
      <c r="F220" s="76">
        <f t="shared" si="3"/>
        <v>127.628789484842</v>
      </c>
      <c r="G220" s="76">
        <v>566.04</v>
      </c>
      <c r="H220" s="77" t="s">
        <v>32</v>
      </c>
      <c r="I220" s="76" t="s">
        <v>254</v>
      </c>
      <c r="J220" s="76" t="s">
        <v>81</v>
      </c>
      <c r="K220" s="88" t="s">
        <v>82</v>
      </c>
      <c r="L220" s="76" t="s">
        <v>83</v>
      </c>
    </row>
    <row r="221" spans="1:12">
      <c r="A221" s="75">
        <v>46093</v>
      </c>
      <c r="B221" s="76" t="s">
        <v>296</v>
      </c>
      <c r="C221" s="77" t="s">
        <v>190</v>
      </c>
      <c r="D221" s="78" t="s">
        <v>23</v>
      </c>
      <c r="E221" s="101">
        <v>63235</v>
      </c>
      <c r="F221" s="76">
        <f t="shared" si="3"/>
        <v>111.71471980778701</v>
      </c>
      <c r="G221" s="76">
        <v>566.04</v>
      </c>
      <c r="H221" s="86" t="s">
        <v>32</v>
      </c>
      <c r="I221" s="76" t="s">
        <v>254</v>
      </c>
      <c r="J221" s="76" t="s">
        <v>81</v>
      </c>
      <c r="K221" s="88" t="s">
        <v>82</v>
      </c>
      <c r="L221" s="76" t="s">
        <v>83</v>
      </c>
    </row>
    <row r="222" spans="1:12">
      <c r="A222" s="75">
        <v>46093</v>
      </c>
      <c r="B222" s="76" t="s">
        <v>297</v>
      </c>
      <c r="C222" s="77" t="s">
        <v>190</v>
      </c>
      <c r="D222" s="77" t="s">
        <v>84</v>
      </c>
      <c r="E222" s="87">
        <v>180095</v>
      </c>
      <c r="F222" s="76">
        <f t="shared" si="3"/>
        <v>318.16656066709101</v>
      </c>
      <c r="G222" s="76">
        <v>566.04</v>
      </c>
      <c r="H222" s="77" t="s">
        <v>32</v>
      </c>
      <c r="I222" s="76" t="s">
        <v>254</v>
      </c>
      <c r="J222" s="76" t="s">
        <v>81</v>
      </c>
      <c r="K222" s="88" t="s">
        <v>82</v>
      </c>
      <c r="L222" s="76" t="s">
        <v>83</v>
      </c>
    </row>
    <row r="223" spans="1:12">
      <c r="A223" s="75">
        <v>46093</v>
      </c>
      <c r="B223" s="76" t="s">
        <v>298</v>
      </c>
      <c r="C223" s="77" t="s">
        <v>190</v>
      </c>
      <c r="D223" s="78" t="s">
        <v>10</v>
      </c>
      <c r="E223" s="102">
        <v>42215</v>
      </c>
      <c r="F223" s="76">
        <f t="shared" si="3"/>
        <v>74.579535015193301</v>
      </c>
      <c r="G223" s="76">
        <v>566.04</v>
      </c>
      <c r="H223" s="86" t="s">
        <v>32</v>
      </c>
      <c r="I223" s="76" t="s">
        <v>254</v>
      </c>
      <c r="J223" s="76" t="s">
        <v>81</v>
      </c>
      <c r="K223" s="88" t="s">
        <v>82</v>
      </c>
      <c r="L223" s="76" t="s">
        <v>83</v>
      </c>
    </row>
    <row r="224" spans="1:12">
      <c r="A224" s="75">
        <v>46093</v>
      </c>
      <c r="B224" s="76" t="s">
        <v>299</v>
      </c>
      <c r="C224" s="77" t="s">
        <v>190</v>
      </c>
      <c r="D224" s="86" t="s">
        <v>14</v>
      </c>
      <c r="E224" s="102">
        <v>115501</v>
      </c>
      <c r="F224" s="76">
        <f t="shared" si="3"/>
        <v>204.05095046286499</v>
      </c>
      <c r="G224" s="76">
        <v>566.04</v>
      </c>
      <c r="H224" s="77" t="s">
        <v>32</v>
      </c>
      <c r="I224" s="76" t="s">
        <v>254</v>
      </c>
      <c r="J224" s="76" t="s">
        <v>81</v>
      </c>
      <c r="K224" s="88" t="s">
        <v>82</v>
      </c>
      <c r="L224" s="76" t="s">
        <v>83</v>
      </c>
    </row>
    <row r="225" spans="1:12">
      <c r="A225" s="75">
        <v>46093</v>
      </c>
      <c r="B225" s="76" t="s">
        <v>300</v>
      </c>
      <c r="C225" s="77" t="s">
        <v>190</v>
      </c>
      <c r="D225" s="78" t="s">
        <v>10</v>
      </c>
      <c r="E225" s="102">
        <v>233432</v>
      </c>
      <c r="F225" s="76">
        <f t="shared" si="3"/>
        <v>412.39488375379801</v>
      </c>
      <c r="G225" s="76">
        <v>566.04</v>
      </c>
      <c r="H225" s="86" t="s">
        <v>32</v>
      </c>
      <c r="I225" s="76" t="s">
        <v>254</v>
      </c>
      <c r="J225" s="76" t="s">
        <v>81</v>
      </c>
      <c r="K225" s="88" t="s">
        <v>82</v>
      </c>
      <c r="L225" s="76" t="s">
        <v>83</v>
      </c>
    </row>
    <row r="226" spans="1:12">
      <c r="A226" s="75">
        <v>46093</v>
      </c>
      <c r="B226" s="76" t="s">
        <v>301</v>
      </c>
      <c r="C226" s="77" t="s">
        <v>190</v>
      </c>
      <c r="D226" s="86" t="s">
        <v>26</v>
      </c>
      <c r="E226" s="102">
        <v>68897</v>
      </c>
      <c r="F226" s="76">
        <f t="shared" si="3"/>
        <v>121.717546463147</v>
      </c>
      <c r="G226" s="76">
        <v>566.04</v>
      </c>
      <c r="H226" s="77" t="s">
        <v>32</v>
      </c>
      <c r="I226" s="76" t="s">
        <v>254</v>
      </c>
      <c r="J226" s="76" t="s">
        <v>81</v>
      </c>
      <c r="K226" s="88" t="s">
        <v>82</v>
      </c>
      <c r="L226" s="76" t="s">
        <v>83</v>
      </c>
    </row>
    <row r="227" spans="1:12">
      <c r="A227" s="75">
        <v>46093</v>
      </c>
      <c r="B227" s="76" t="s">
        <v>302</v>
      </c>
      <c r="C227" s="77" t="s">
        <v>190</v>
      </c>
      <c r="D227" s="86" t="s">
        <v>23</v>
      </c>
      <c r="E227" s="102">
        <v>57127</v>
      </c>
      <c r="F227" s="76">
        <f t="shared" si="3"/>
        <v>100.923962970815</v>
      </c>
      <c r="G227" s="76">
        <v>566.04</v>
      </c>
      <c r="H227" s="86" t="s">
        <v>32</v>
      </c>
      <c r="I227" s="76" t="s">
        <v>254</v>
      </c>
      <c r="J227" s="76" t="s">
        <v>81</v>
      </c>
      <c r="K227" s="88" t="s">
        <v>82</v>
      </c>
      <c r="L227" s="76" t="s">
        <v>83</v>
      </c>
    </row>
    <row r="228" spans="1:12">
      <c r="A228" s="75">
        <v>46093</v>
      </c>
      <c r="B228" s="76" t="s">
        <v>303</v>
      </c>
      <c r="C228" s="77" t="s">
        <v>190</v>
      </c>
      <c r="D228" s="77" t="s">
        <v>84</v>
      </c>
      <c r="E228" s="77">
        <v>211541</v>
      </c>
      <c r="F228" s="76">
        <f t="shared" si="3"/>
        <v>373.72093844957999</v>
      </c>
      <c r="G228" s="76">
        <v>566.04</v>
      </c>
      <c r="H228" s="77" t="s">
        <v>32</v>
      </c>
      <c r="I228" s="76" t="s">
        <v>254</v>
      </c>
      <c r="J228" s="76" t="s">
        <v>81</v>
      </c>
      <c r="K228" s="88" t="s">
        <v>82</v>
      </c>
      <c r="L228" s="76" t="s">
        <v>83</v>
      </c>
    </row>
    <row r="229" spans="1:12">
      <c r="A229" s="75">
        <v>46093</v>
      </c>
      <c r="B229" s="76" t="s">
        <v>304</v>
      </c>
      <c r="C229" s="77" t="s">
        <v>190</v>
      </c>
      <c r="D229" s="78" t="s">
        <v>10</v>
      </c>
      <c r="E229" s="102">
        <v>400</v>
      </c>
      <c r="F229" s="76">
        <f t="shared" si="3"/>
        <v>0.706663840011307</v>
      </c>
      <c r="G229" s="76">
        <v>566.04</v>
      </c>
      <c r="H229" s="86" t="s">
        <v>32</v>
      </c>
      <c r="I229" s="76" t="s">
        <v>254</v>
      </c>
      <c r="J229" s="76" t="s">
        <v>81</v>
      </c>
      <c r="K229" s="88" t="s">
        <v>82</v>
      </c>
      <c r="L229" s="76" t="s">
        <v>83</v>
      </c>
    </row>
    <row r="230" spans="1:12">
      <c r="A230" s="75">
        <v>46093</v>
      </c>
      <c r="B230" s="76" t="s">
        <v>305</v>
      </c>
      <c r="C230" s="77" t="s">
        <v>190</v>
      </c>
      <c r="D230" s="86" t="s">
        <v>14</v>
      </c>
      <c r="E230" s="102">
        <v>1000</v>
      </c>
      <c r="F230" s="76">
        <f t="shared" si="3"/>
        <v>1.7666596000282699</v>
      </c>
      <c r="G230" s="76">
        <v>566.04</v>
      </c>
      <c r="H230" s="77" t="s">
        <v>32</v>
      </c>
      <c r="I230" s="76" t="s">
        <v>254</v>
      </c>
      <c r="J230" s="76" t="s">
        <v>81</v>
      </c>
      <c r="K230" s="88" t="s">
        <v>82</v>
      </c>
      <c r="L230" s="76" t="s">
        <v>83</v>
      </c>
    </row>
    <row r="231" spans="1:12">
      <c r="A231" s="75">
        <v>46093</v>
      </c>
      <c r="B231" s="76" t="s">
        <v>306</v>
      </c>
      <c r="C231" s="77" t="s">
        <v>190</v>
      </c>
      <c r="D231" s="78" t="s">
        <v>10</v>
      </c>
      <c r="E231" s="102">
        <v>8000</v>
      </c>
      <c r="F231" s="76">
        <f t="shared" si="3"/>
        <v>14.133276800226099</v>
      </c>
      <c r="G231" s="76">
        <v>566.04</v>
      </c>
      <c r="H231" s="86" t="s">
        <v>32</v>
      </c>
      <c r="I231" s="76" t="s">
        <v>254</v>
      </c>
      <c r="J231" s="76" t="s">
        <v>81</v>
      </c>
      <c r="K231" s="88" t="s">
        <v>82</v>
      </c>
      <c r="L231" s="76" t="s">
        <v>83</v>
      </c>
    </row>
    <row r="232" spans="1:12">
      <c r="A232" s="75">
        <v>46093</v>
      </c>
      <c r="B232" s="76" t="s">
        <v>307</v>
      </c>
      <c r="C232" s="77" t="s">
        <v>190</v>
      </c>
      <c r="D232" s="86" t="s">
        <v>26</v>
      </c>
      <c r="E232" s="102">
        <v>2000</v>
      </c>
      <c r="F232" s="76">
        <f t="shared" si="3"/>
        <v>3.5333192000565301</v>
      </c>
      <c r="G232" s="76">
        <v>566.04</v>
      </c>
      <c r="H232" s="77" t="s">
        <v>32</v>
      </c>
      <c r="I232" s="76" t="s">
        <v>254</v>
      </c>
      <c r="J232" s="76" t="s">
        <v>81</v>
      </c>
      <c r="K232" s="88" t="s">
        <v>82</v>
      </c>
      <c r="L232" s="76" t="s">
        <v>83</v>
      </c>
    </row>
    <row r="233" spans="1:12">
      <c r="A233" s="75">
        <v>46093</v>
      </c>
      <c r="B233" s="76" t="s">
        <v>308</v>
      </c>
      <c r="C233" s="77" t="s">
        <v>190</v>
      </c>
      <c r="D233" s="86" t="s">
        <v>23</v>
      </c>
      <c r="E233" s="102">
        <v>1000</v>
      </c>
      <c r="F233" s="76">
        <f t="shared" si="3"/>
        <v>1.7666596000282699</v>
      </c>
      <c r="G233" s="76">
        <v>566.04</v>
      </c>
      <c r="H233" s="86" t="s">
        <v>32</v>
      </c>
      <c r="I233" s="76" t="s">
        <v>254</v>
      </c>
      <c r="J233" s="76" t="s">
        <v>81</v>
      </c>
      <c r="K233" s="88" t="s">
        <v>82</v>
      </c>
      <c r="L233" s="76" t="s">
        <v>83</v>
      </c>
    </row>
    <row r="234" spans="1:12">
      <c r="A234" s="75">
        <v>46093</v>
      </c>
      <c r="B234" s="76" t="s">
        <v>309</v>
      </c>
      <c r="C234" s="77" t="s">
        <v>190</v>
      </c>
      <c r="D234" s="77" t="s">
        <v>84</v>
      </c>
      <c r="E234" s="77">
        <v>9000</v>
      </c>
      <c r="F234" s="76">
        <f t="shared" si="3"/>
        <v>15.899936400254401</v>
      </c>
      <c r="G234" s="76">
        <v>566.04</v>
      </c>
      <c r="H234" s="77" t="s">
        <v>32</v>
      </c>
      <c r="I234" s="76" t="s">
        <v>254</v>
      </c>
      <c r="J234" s="76" t="s">
        <v>81</v>
      </c>
      <c r="K234" s="88" t="s">
        <v>82</v>
      </c>
      <c r="L234" s="76" t="s">
        <v>83</v>
      </c>
    </row>
    <row r="235" spans="1:12">
      <c r="A235" s="75">
        <v>46093</v>
      </c>
      <c r="B235" s="76" t="s">
        <v>310</v>
      </c>
      <c r="C235" s="77" t="s">
        <v>190</v>
      </c>
      <c r="D235" s="78" t="s">
        <v>10</v>
      </c>
      <c r="E235" s="102">
        <v>220704</v>
      </c>
      <c r="F235" s="76">
        <f t="shared" si="3"/>
        <v>389.90884036463899</v>
      </c>
      <c r="G235" s="76">
        <v>566.04</v>
      </c>
      <c r="H235" s="86" t="s">
        <v>32</v>
      </c>
      <c r="I235" s="76" t="s">
        <v>254</v>
      </c>
      <c r="J235" s="76" t="s">
        <v>81</v>
      </c>
      <c r="K235" s="88" t="s">
        <v>82</v>
      </c>
      <c r="L235" s="76" t="s">
        <v>83</v>
      </c>
    </row>
    <row r="236" spans="1:12">
      <c r="A236" s="75">
        <v>46093</v>
      </c>
      <c r="B236" s="76" t="s">
        <v>311</v>
      </c>
      <c r="C236" s="86" t="s">
        <v>190</v>
      </c>
      <c r="D236" s="86" t="s">
        <v>14</v>
      </c>
      <c r="E236" s="87">
        <v>716084</v>
      </c>
      <c r="F236" s="76">
        <f t="shared" si="3"/>
        <v>1265.07667302664</v>
      </c>
      <c r="G236" s="76">
        <v>566.04</v>
      </c>
      <c r="H236" s="77" t="s">
        <v>32</v>
      </c>
      <c r="I236" s="76" t="s">
        <v>312</v>
      </c>
      <c r="J236" s="76" t="s">
        <v>81</v>
      </c>
      <c r="K236" s="88" t="s">
        <v>82</v>
      </c>
      <c r="L236" s="76" t="s">
        <v>83</v>
      </c>
    </row>
    <row r="237" spans="1:12">
      <c r="A237" s="75">
        <v>46093</v>
      </c>
      <c r="B237" s="76" t="s">
        <v>313</v>
      </c>
      <c r="C237" s="86" t="s">
        <v>190</v>
      </c>
      <c r="D237" s="78" t="s">
        <v>10</v>
      </c>
      <c r="E237" s="87">
        <v>447312</v>
      </c>
      <c r="F237" s="76">
        <f t="shared" si="3"/>
        <v>790.248039007844</v>
      </c>
      <c r="G237" s="76">
        <v>566.04</v>
      </c>
      <c r="H237" s="86" t="s">
        <v>32</v>
      </c>
      <c r="I237" s="93" t="s">
        <v>312</v>
      </c>
      <c r="J237" s="76" t="s">
        <v>81</v>
      </c>
      <c r="K237" s="88" t="s">
        <v>82</v>
      </c>
      <c r="L237" s="76" t="s">
        <v>83</v>
      </c>
    </row>
    <row r="238" spans="1:12">
      <c r="A238" s="75">
        <v>46093</v>
      </c>
      <c r="B238" s="76" t="s">
        <v>314</v>
      </c>
      <c r="C238" s="86" t="s">
        <v>190</v>
      </c>
      <c r="D238" s="86" t="s">
        <v>14</v>
      </c>
      <c r="E238" s="103">
        <v>623096</v>
      </c>
      <c r="F238" s="76">
        <f t="shared" si="3"/>
        <v>1100.79853013921</v>
      </c>
      <c r="G238" s="76">
        <v>566.04</v>
      </c>
      <c r="H238" s="77" t="s">
        <v>32</v>
      </c>
      <c r="I238" s="93" t="s">
        <v>315</v>
      </c>
      <c r="J238" s="76" t="s">
        <v>81</v>
      </c>
      <c r="K238" s="88" t="s">
        <v>82</v>
      </c>
      <c r="L238" s="76" t="s">
        <v>83</v>
      </c>
    </row>
    <row r="239" spans="1:12">
      <c r="A239" s="75">
        <v>46093</v>
      </c>
      <c r="B239" s="76" t="s">
        <v>316</v>
      </c>
      <c r="C239" s="86" t="s">
        <v>190</v>
      </c>
      <c r="D239" s="78" t="s">
        <v>10</v>
      </c>
      <c r="E239" s="103">
        <v>447580</v>
      </c>
      <c r="F239" s="76">
        <f t="shared" si="3"/>
        <v>790.72150378065203</v>
      </c>
      <c r="G239" s="76">
        <v>566.04</v>
      </c>
      <c r="H239" s="86" t="s">
        <v>32</v>
      </c>
      <c r="I239" s="93" t="s">
        <v>315</v>
      </c>
      <c r="J239" s="76" t="s">
        <v>81</v>
      </c>
      <c r="K239" s="88" t="s">
        <v>82</v>
      </c>
      <c r="L239" s="76" t="s">
        <v>83</v>
      </c>
    </row>
    <row r="240" spans="1:12">
      <c r="A240" s="75">
        <v>46093</v>
      </c>
      <c r="B240" s="76" t="s">
        <v>317</v>
      </c>
      <c r="C240" s="86" t="s">
        <v>190</v>
      </c>
      <c r="D240" s="78" t="s">
        <v>10</v>
      </c>
      <c r="E240" s="103">
        <v>332810</v>
      </c>
      <c r="F240" s="76">
        <f t="shared" si="3"/>
        <v>587.96198148540702</v>
      </c>
      <c r="G240" s="76">
        <v>566.04</v>
      </c>
      <c r="H240" s="77" t="s">
        <v>32</v>
      </c>
      <c r="I240" s="93" t="s">
        <v>315</v>
      </c>
      <c r="J240" s="76" t="s">
        <v>81</v>
      </c>
      <c r="K240" s="88" t="s">
        <v>82</v>
      </c>
      <c r="L240" s="76" t="s">
        <v>83</v>
      </c>
    </row>
    <row r="241" spans="1:12">
      <c r="A241" s="75">
        <v>46093</v>
      </c>
      <c r="B241" s="76" t="s">
        <v>318</v>
      </c>
      <c r="C241" s="86" t="s">
        <v>190</v>
      </c>
      <c r="D241" s="86" t="s">
        <v>26</v>
      </c>
      <c r="E241" s="103">
        <v>749756</v>
      </c>
      <c r="F241" s="76">
        <f t="shared" si="3"/>
        <v>1324.56363507879</v>
      </c>
      <c r="G241" s="76">
        <v>566.04</v>
      </c>
      <c r="H241" s="86" t="s">
        <v>32</v>
      </c>
      <c r="I241" s="93" t="s">
        <v>315</v>
      </c>
      <c r="J241" s="76" t="s">
        <v>81</v>
      </c>
      <c r="K241" s="88" t="s">
        <v>82</v>
      </c>
      <c r="L241" s="76" t="s">
        <v>83</v>
      </c>
    </row>
    <row r="242" spans="1:12">
      <c r="A242" s="75">
        <v>46093</v>
      </c>
      <c r="B242" s="76" t="s">
        <v>319</v>
      </c>
      <c r="C242" s="86" t="s">
        <v>190</v>
      </c>
      <c r="D242" s="86" t="s">
        <v>23</v>
      </c>
      <c r="E242" s="103">
        <v>319970</v>
      </c>
      <c r="F242" s="76">
        <f t="shared" si="3"/>
        <v>565.278072221044</v>
      </c>
      <c r="G242" s="76">
        <v>566.04</v>
      </c>
      <c r="H242" s="77" t="s">
        <v>32</v>
      </c>
      <c r="I242" s="93" t="s">
        <v>315</v>
      </c>
      <c r="J242" s="76" t="s">
        <v>81</v>
      </c>
      <c r="K242" s="88" t="s">
        <v>82</v>
      </c>
      <c r="L242" s="76" t="s">
        <v>83</v>
      </c>
    </row>
    <row r="243" spans="1:12">
      <c r="A243" s="75">
        <v>46093</v>
      </c>
      <c r="B243" s="76" t="s">
        <v>320</v>
      </c>
      <c r="C243" s="86" t="s">
        <v>190</v>
      </c>
      <c r="D243" s="78" t="s">
        <v>10</v>
      </c>
      <c r="E243" s="103">
        <v>145047</v>
      </c>
      <c r="F243" s="76">
        <f t="shared" si="3"/>
        <v>256.24867500530002</v>
      </c>
      <c r="G243" s="76">
        <v>566.04</v>
      </c>
      <c r="H243" s="86" t="s">
        <v>32</v>
      </c>
      <c r="I243" s="93" t="s">
        <v>315</v>
      </c>
      <c r="J243" s="76" t="s">
        <v>81</v>
      </c>
      <c r="K243" s="88" t="s">
        <v>82</v>
      </c>
      <c r="L243" s="76" t="s">
        <v>83</v>
      </c>
    </row>
    <row r="244" spans="1:12">
      <c r="A244" s="75">
        <v>46093</v>
      </c>
      <c r="B244" s="76" t="s">
        <v>321</v>
      </c>
      <c r="C244" s="86" t="s">
        <v>190</v>
      </c>
      <c r="D244" s="77" t="s">
        <v>84</v>
      </c>
      <c r="E244" s="103">
        <v>380695</v>
      </c>
      <c r="F244" s="76">
        <f t="shared" si="3"/>
        <v>672.55847643276104</v>
      </c>
      <c r="G244" s="76">
        <v>566.04</v>
      </c>
      <c r="H244" s="77" t="s">
        <v>32</v>
      </c>
      <c r="I244" s="93" t="s">
        <v>315</v>
      </c>
      <c r="J244" s="76" t="s">
        <v>81</v>
      </c>
      <c r="K244" s="88" t="s">
        <v>322</v>
      </c>
      <c r="L244" s="76" t="s">
        <v>83</v>
      </c>
    </row>
    <row r="245" spans="1:12">
      <c r="A245" s="75">
        <v>46093</v>
      </c>
      <c r="B245" s="76" t="s">
        <v>323</v>
      </c>
      <c r="C245" s="86" t="s">
        <v>190</v>
      </c>
      <c r="D245" s="77" t="s">
        <v>84</v>
      </c>
      <c r="E245" s="103">
        <v>272295</v>
      </c>
      <c r="F245" s="76">
        <f t="shared" si="3"/>
        <v>481.05257578969702</v>
      </c>
      <c r="G245" s="76">
        <v>566.04</v>
      </c>
      <c r="H245" s="86" t="s">
        <v>32</v>
      </c>
      <c r="I245" s="93" t="s">
        <v>315</v>
      </c>
      <c r="J245" s="97" t="s">
        <v>81</v>
      </c>
      <c r="K245" s="88" t="s">
        <v>322</v>
      </c>
      <c r="L245" s="76" t="s">
        <v>83</v>
      </c>
    </row>
    <row r="246" spans="1:12">
      <c r="A246" s="75">
        <v>46093</v>
      </c>
      <c r="B246" s="76" t="s">
        <v>324</v>
      </c>
      <c r="C246" s="86" t="s">
        <v>190</v>
      </c>
      <c r="D246" s="77" t="s">
        <v>84</v>
      </c>
      <c r="E246" s="103">
        <v>292538</v>
      </c>
      <c r="F246" s="76">
        <f t="shared" si="3"/>
        <v>516.81506607306903</v>
      </c>
      <c r="G246" s="76">
        <v>566.04</v>
      </c>
      <c r="H246" s="77" t="s">
        <v>32</v>
      </c>
      <c r="I246" s="93" t="s">
        <v>315</v>
      </c>
      <c r="J246" s="76" t="s">
        <v>81</v>
      </c>
      <c r="K246" s="88" t="s">
        <v>322</v>
      </c>
      <c r="L246" s="76" t="s">
        <v>83</v>
      </c>
    </row>
    <row r="247" spans="1:12">
      <c r="A247" s="75">
        <v>46093</v>
      </c>
      <c r="B247" s="76" t="s">
        <v>325</v>
      </c>
      <c r="C247" s="86" t="s">
        <v>190</v>
      </c>
      <c r="D247" s="77" t="s">
        <v>84</v>
      </c>
      <c r="E247" s="103">
        <v>292742</v>
      </c>
      <c r="F247" s="76">
        <f t="shared" si="3"/>
        <v>517.17546463147505</v>
      </c>
      <c r="G247" s="76">
        <v>566.04</v>
      </c>
      <c r="H247" s="86" t="s">
        <v>32</v>
      </c>
      <c r="I247" s="93" t="s">
        <v>315</v>
      </c>
      <c r="J247" s="76" t="s">
        <v>81</v>
      </c>
      <c r="K247" s="88" t="s">
        <v>322</v>
      </c>
      <c r="L247" s="76" t="s">
        <v>83</v>
      </c>
    </row>
    <row r="248" spans="1:12">
      <c r="A248" s="75">
        <v>46093</v>
      </c>
      <c r="B248" s="76" t="s">
        <v>326</v>
      </c>
      <c r="C248" s="86" t="s">
        <v>190</v>
      </c>
      <c r="D248" s="86" t="s">
        <v>14</v>
      </c>
      <c r="E248" s="103">
        <v>623096</v>
      </c>
      <c r="F248" s="76">
        <f t="shared" si="3"/>
        <v>1100.79853013921</v>
      </c>
      <c r="G248" s="76">
        <v>566.04</v>
      </c>
      <c r="H248" s="77" t="s">
        <v>32</v>
      </c>
      <c r="I248" s="93" t="s">
        <v>327</v>
      </c>
      <c r="J248" s="76" t="s">
        <v>81</v>
      </c>
      <c r="K248" s="88" t="s">
        <v>82</v>
      </c>
      <c r="L248" s="76" t="s">
        <v>83</v>
      </c>
    </row>
    <row r="249" spans="1:12">
      <c r="A249" s="75">
        <v>46093</v>
      </c>
      <c r="B249" s="76" t="s">
        <v>328</v>
      </c>
      <c r="C249" s="86" t="s">
        <v>190</v>
      </c>
      <c r="D249" s="78" t="s">
        <v>10</v>
      </c>
      <c r="E249" s="103">
        <v>447580</v>
      </c>
      <c r="F249" s="76">
        <f t="shared" si="3"/>
        <v>790.72150378065203</v>
      </c>
      <c r="G249" s="76">
        <v>566.04</v>
      </c>
      <c r="H249" s="86" t="s">
        <v>32</v>
      </c>
      <c r="I249" s="93" t="s">
        <v>327</v>
      </c>
      <c r="J249" s="76" t="s">
        <v>81</v>
      </c>
      <c r="K249" s="88" t="s">
        <v>82</v>
      </c>
      <c r="L249" s="76" t="s">
        <v>83</v>
      </c>
    </row>
    <row r="250" spans="1:12">
      <c r="A250" s="75">
        <v>46093</v>
      </c>
      <c r="B250" s="76" t="s">
        <v>329</v>
      </c>
      <c r="C250" s="86" t="s">
        <v>190</v>
      </c>
      <c r="D250" s="78" t="s">
        <v>10</v>
      </c>
      <c r="E250" s="103">
        <v>332810</v>
      </c>
      <c r="F250" s="76">
        <f t="shared" si="3"/>
        <v>587.96198148540702</v>
      </c>
      <c r="G250" s="76">
        <v>566.04</v>
      </c>
      <c r="H250" s="77" t="s">
        <v>32</v>
      </c>
      <c r="I250" s="93" t="s">
        <v>327</v>
      </c>
      <c r="J250" s="76" t="s">
        <v>81</v>
      </c>
      <c r="K250" s="88" t="s">
        <v>82</v>
      </c>
      <c r="L250" s="76" t="s">
        <v>83</v>
      </c>
    </row>
    <row r="251" spans="1:12">
      <c r="A251" s="75">
        <v>46093</v>
      </c>
      <c r="B251" s="76" t="s">
        <v>330</v>
      </c>
      <c r="C251" s="86" t="s">
        <v>190</v>
      </c>
      <c r="D251" s="86" t="s">
        <v>26</v>
      </c>
      <c r="E251" s="103">
        <v>393113</v>
      </c>
      <c r="F251" s="76">
        <f t="shared" si="3"/>
        <v>694.49685534591197</v>
      </c>
      <c r="G251" s="76">
        <v>566.04</v>
      </c>
      <c r="H251" s="86" t="s">
        <v>32</v>
      </c>
      <c r="I251" s="93" t="s">
        <v>327</v>
      </c>
      <c r="J251" s="76" t="s">
        <v>81</v>
      </c>
      <c r="K251" s="88" t="s">
        <v>82</v>
      </c>
      <c r="L251" s="76" t="s">
        <v>83</v>
      </c>
    </row>
    <row r="252" spans="1:12">
      <c r="A252" s="75">
        <v>46093</v>
      </c>
      <c r="B252" s="76" t="s">
        <v>331</v>
      </c>
      <c r="C252" s="86" t="s">
        <v>190</v>
      </c>
      <c r="D252" s="86" t="s">
        <v>23</v>
      </c>
      <c r="E252" s="103">
        <v>619307</v>
      </c>
      <c r="F252" s="76">
        <f t="shared" si="3"/>
        <v>1094.1046569147099</v>
      </c>
      <c r="G252" s="76">
        <v>566.04</v>
      </c>
      <c r="H252" s="77" t="s">
        <v>32</v>
      </c>
      <c r="I252" s="93" t="s">
        <v>327</v>
      </c>
      <c r="J252" s="76" t="s">
        <v>81</v>
      </c>
      <c r="K252" s="88" t="s">
        <v>82</v>
      </c>
      <c r="L252" s="76" t="s">
        <v>83</v>
      </c>
    </row>
    <row r="253" spans="1:12">
      <c r="A253" s="75">
        <v>46093</v>
      </c>
      <c r="B253" s="76" t="s">
        <v>332</v>
      </c>
      <c r="C253" s="86" t="s">
        <v>190</v>
      </c>
      <c r="D253" s="78" t="s">
        <v>10</v>
      </c>
      <c r="E253" s="103">
        <v>145047</v>
      </c>
      <c r="F253" s="76">
        <f t="shared" si="3"/>
        <v>256.24867500530002</v>
      </c>
      <c r="G253" s="76">
        <v>566.04</v>
      </c>
      <c r="H253" s="86" t="s">
        <v>32</v>
      </c>
      <c r="I253" s="93" t="s">
        <v>327</v>
      </c>
      <c r="J253" s="76" t="s">
        <v>81</v>
      </c>
      <c r="K253" s="88" t="s">
        <v>82</v>
      </c>
      <c r="L253" s="76" t="s">
        <v>83</v>
      </c>
    </row>
    <row r="254" spans="1:12">
      <c r="A254" s="75">
        <v>46093</v>
      </c>
      <c r="B254" s="76" t="s">
        <v>333</v>
      </c>
      <c r="C254" s="86" t="s">
        <v>190</v>
      </c>
      <c r="D254" s="77" t="s">
        <v>84</v>
      </c>
      <c r="E254" s="103">
        <v>380695</v>
      </c>
      <c r="F254" s="76">
        <f t="shared" si="3"/>
        <v>672.55847643276104</v>
      </c>
      <c r="G254" s="76">
        <v>566.04</v>
      </c>
      <c r="H254" s="77" t="s">
        <v>32</v>
      </c>
      <c r="I254" s="93" t="s">
        <v>327</v>
      </c>
      <c r="J254" s="76" t="s">
        <v>81</v>
      </c>
      <c r="K254" s="88" t="s">
        <v>322</v>
      </c>
      <c r="L254" s="76" t="s">
        <v>83</v>
      </c>
    </row>
    <row r="255" spans="1:12">
      <c r="A255" s="75">
        <v>46093</v>
      </c>
      <c r="B255" s="76" t="s">
        <v>334</v>
      </c>
      <c r="C255" s="86" t="s">
        <v>190</v>
      </c>
      <c r="D255" s="77" t="s">
        <v>84</v>
      </c>
      <c r="E255" s="103">
        <v>272295</v>
      </c>
      <c r="F255" s="76">
        <f t="shared" si="3"/>
        <v>481.05257578969702</v>
      </c>
      <c r="G255" s="76">
        <v>566.04</v>
      </c>
      <c r="H255" s="86" t="s">
        <v>32</v>
      </c>
      <c r="I255" s="93" t="s">
        <v>327</v>
      </c>
      <c r="J255" s="76" t="s">
        <v>81</v>
      </c>
      <c r="K255" s="88" t="s">
        <v>322</v>
      </c>
      <c r="L255" s="76" t="s">
        <v>83</v>
      </c>
    </row>
    <row r="256" spans="1:12">
      <c r="A256" s="75">
        <v>46093</v>
      </c>
      <c r="B256" s="76" t="s">
        <v>335</v>
      </c>
      <c r="C256" s="86" t="s">
        <v>190</v>
      </c>
      <c r="D256" s="77" t="s">
        <v>84</v>
      </c>
      <c r="E256" s="103">
        <v>292538</v>
      </c>
      <c r="F256" s="76">
        <f t="shared" si="3"/>
        <v>516.81506607306903</v>
      </c>
      <c r="G256" s="76">
        <v>566.04</v>
      </c>
      <c r="H256" s="77" t="s">
        <v>32</v>
      </c>
      <c r="I256" s="93" t="s">
        <v>327</v>
      </c>
      <c r="J256" s="76" t="s">
        <v>81</v>
      </c>
      <c r="K256" s="88" t="s">
        <v>322</v>
      </c>
      <c r="L256" s="76" t="s">
        <v>83</v>
      </c>
    </row>
    <row r="257" spans="1:12">
      <c r="A257" s="75">
        <v>46093</v>
      </c>
      <c r="B257" s="76" t="s">
        <v>336</v>
      </c>
      <c r="C257" s="86" t="s">
        <v>190</v>
      </c>
      <c r="D257" s="77" t="s">
        <v>84</v>
      </c>
      <c r="E257" s="103">
        <v>292742</v>
      </c>
      <c r="F257" s="76">
        <f t="shared" si="3"/>
        <v>517.17546463147505</v>
      </c>
      <c r="G257" s="76">
        <v>566.04</v>
      </c>
      <c r="H257" s="86" t="s">
        <v>32</v>
      </c>
      <c r="I257" s="93" t="s">
        <v>327</v>
      </c>
      <c r="J257" s="76" t="s">
        <v>81</v>
      </c>
      <c r="K257" s="88" t="s">
        <v>322</v>
      </c>
      <c r="L257" s="76" t="s">
        <v>83</v>
      </c>
    </row>
    <row r="258" spans="1:12">
      <c r="A258" s="75">
        <v>46093</v>
      </c>
      <c r="B258" s="76" t="s">
        <v>337</v>
      </c>
      <c r="C258" s="86" t="s">
        <v>190</v>
      </c>
      <c r="D258" s="86" t="s">
        <v>14</v>
      </c>
      <c r="E258" s="104">
        <v>334620</v>
      </c>
      <c r="F258" s="76">
        <f t="shared" ref="F258:F321" si="4">+E258/G258</f>
        <v>591.15963536145898</v>
      </c>
      <c r="G258" s="76">
        <v>566.04</v>
      </c>
      <c r="H258" s="77" t="s">
        <v>32</v>
      </c>
      <c r="I258" s="76" t="s">
        <v>338</v>
      </c>
      <c r="J258" s="76" t="s">
        <v>81</v>
      </c>
      <c r="K258" s="88" t="s">
        <v>82</v>
      </c>
      <c r="L258" s="76" t="s">
        <v>83</v>
      </c>
    </row>
    <row r="259" spans="1:12">
      <c r="A259" s="75">
        <v>46093</v>
      </c>
      <c r="B259" s="76" t="s">
        <v>339</v>
      </c>
      <c r="C259" s="86" t="s">
        <v>190</v>
      </c>
      <c r="D259" s="78" t="s">
        <v>10</v>
      </c>
      <c r="E259" s="104">
        <v>221286</v>
      </c>
      <c r="F259" s="76">
        <f t="shared" si="4"/>
        <v>390.93703625185498</v>
      </c>
      <c r="G259" s="76">
        <v>566.04</v>
      </c>
      <c r="H259" s="86" t="s">
        <v>32</v>
      </c>
      <c r="I259" s="76" t="s">
        <v>338</v>
      </c>
      <c r="J259" s="76" t="s">
        <v>81</v>
      </c>
      <c r="K259" s="88" t="s">
        <v>82</v>
      </c>
      <c r="L259" s="76" t="s">
        <v>83</v>
      </c>
    </row>
    <row r="260" spans="1:12">
      <c r="A260" s="75">
        <v>46093</v>
      </c>
      <c r="B260" s="76" t="s">
        <v>340</v>
      </c>
      <c r="C260" s="86" t="s">
        <v>190</v>
      </c>
      <c r="D260" s="78" t="s">
        <v>10</v>
      </c>
      <c r="E260" s="104">
        <v>92107</v>
      </c>
      <c r="F260" s="76">
        <f t="shared" si="4"/>
        <v>162.72171577980399</v>
      </c>
      <c r="G260" s="76">
        <v>566.04</v>
      </c>
      <c r="H260" s="77" t="s">
        <v>32</v>
      </c>
      <c r="I260" s="76" t="s">
        <v>338</v>
      </c>
      <c r="J260" s="76" t="s">
        <v>81</v>
      </c>
      <c r="K260" s="88" t="s">
        <v>82</v>
      </c>
      <c r="L260" s="76" t="s">
        <v>83</v>
      </c>
    </row>
    <row r="261" spans="1:12">
      <c r="A261" s="75">
        <v>46093</v>
      </c>
      <c r="B261" s="76" t="s">
        <v>341</v>
      </c>
      <c r="C261" s="86" t="s">
        <v>190</v>
      </c>
      <c r="D261" s="86" t="s">
        <v>26</v>
      </c>
      <c r="E261" s="104">
        <v>136189</v>
      </c>
      <c r="F261" s="76">
        <f t="shared" si="4"/>
        <v>240.59960426825</v>
      </c>
      <c r="G261" s="76">
        <v>566.04</v>
      </c>
      <c r="H261" s="86" t="s">
        <v>32</v>
      </c>
      <c r="I261" s="76" t="s">
        <v>338</v>
      </c>
      <c r="J261" s="76" t="s">
        <v>81</v>
      </c>
      <c r="K261" s="88" t="s">
        <v>82</v>
      </c>
      <c r="L261" s="76" t="s">
        <v>83</v>
      </c>
    </row>
    <row r="262" spans="1:12">
      <c r="A262" s="75">
        <v>46093</v>
      </c>
      <c r="B262" s="76" t="s">
        <v>342</v>
      </c>
      <c r="C262" s="86" t="s">
        <v>190</v>
      </c>
      <c r="D262" s="86" t="s">
        <v>23</v>
      </c>
      <c r="E262" s="104">
        <v>82477</v>
      </c>
      <c r="F262" s="76">
        <f t="shared" si="4"/>
        <v>145.70878383153101</v>
      </c>
      <c r="G262" s="76">
        <v>566.04</v>
      </c>
      <c r="H262" s="86" t="s">
        <v>32</v>
      </c>
      <c r="I262" s="76" t="s">
        <v>338</v>
      </c>
      <c r="J262" s="76" t="s">
        <v>81</v>
      </c>
      <c r="K262" s="88" t="s">
        <v>82</v>
      </c>
      <c r="L262" s="76" t="s">
        <v>83</v>
      </c>
    </row>
    <row r="263" spans="1:12">
      <c r="A263" s="75">
        <v>46093</v>
      </c>
      <c r="B263" s="76" t="s">
        <v>343</v>
      </c>
      <c r="C263" s="86" t="s">
        <v>190</v>
      </c>
      <c r="D263" s="78" t="s">
        <v>10</v>
      </c>
      <c r="E263" s="104">
        <v>52535</v>
      </c>
      <c r="F263" s="76">
        <f t="shared" si="4"/>
        <v>92.811462087484998</v>
      </c>
      <c r="G263" s="76">
        <v>566.04</v>
      </c>
      <c r="H263" s="86" t="s">
        <v>32</v>
      </c>
      <c r="I263" s="76" t="s">
        <v>338</v>
      </c>
      <c r="J263" s="76" t="s">
        <v>81</v>
      </c>
      <c r="K263" s="88" t="s">
        <v>82</v>
      </c>
      <c r="L263" s="76" t="s">
        <v>83</v>
      </c>
    </row>
    <row r="264" spans="1:12">
      <c r="A264" s="75">
        <v>46093</v>
      </c>
      <c r="B264" s="76" t="s">
        <v>344</v>
      </c>
      <c r="C264" s="86" t="s">
        <v>190</v>
      </c>
      <c r="D264" s="77" t="s">
        <v>84</v>
      </c>
      <c r="E264" s="103">
        <v>187890</v>
      </c>
      <c r="F264" s="76">
        <f t="shared" si="4"/>
        <v>331.93767224931099</v>
      </c>
      <c r="G264" s="76">
        <v>566.04</v>
      </c>
      <c r="H264" s="86" t="s">
        <v>32</v>
      </c>
      <c r="I264" s="76" t="s">
        <v>338</v>
      </c>
      <c r="J264" s="76" t="s">
        <v>81</v>
      </c>
      <c r="K264" s="88" t="s">
        <v>322</v>
      </c>
      <c r="L264" s="76" t="s">
        <v>83</v>
      </c>
    </row>
    <row r="265" spans="1:12">
      <c r="A265" s="75">
        <v>46093</v>
      </c>
      <c r="B265" s="76" t="s">
        <v>345</v>
      </c>
      <c r="C265" s="86" t="s">
        <v>190</v>
      </c>
      <c r="D265" s="77" t="s">
        <v>84</v>
      </c>
      <c r="E265" s="103">
        <v>71520</v>
      </c>
      <c r="F265" s="76">
        <f t="shared" si="4"/>
        <v>126.351494594022</v>
      </c>
      <c r="G265" s="76">
        <v>566.04</v>
      </c>
      <c r="H265" s="86" t="s">
        <v>32</v>
      </c>
      <c r="I265" s="76" t="s">
        <v>338</v>
      </c>
      <c r="J265" s="76" t="s">
        <v>81</v>
      </c>
      <c r="K265" s="88" t="s">
        <v>322</v>
      </c>
      <c r="L265" s="76" t="s">
        <v>83</v>
      </c>
    </row>
    <row r="266" spans="1:12">
      <c r="A266" s="75">
        <v>46093</v>
      </c>
      <c r="B266" s="76" t="s">
        <v>346</v>
      </c>
      <c r="C266" s="86" t="s">
        <v>190</v>
      </c>
      <c r="D266" s="77" t="s">
        <v>84</v>
      </c>
      <c r="E266" s="103">
        <v>86702</v>
      </c>
      <c r="F266" s="76">
        <f t="shared" si="4"/>
        <v>153.17292064165099</v>
      </c>
      <c r="G266" s="76">
        <v>566.04</v>
      </c>
      <c r="H266" s="86" t="s">
        <v>32</v>
      </c>
      <c r="I266" s="76" t="s">
        <v>338</v>
      </c>
      <c r="J266" s="76" t="s">
        <v>81</v>
      </c>
      <c r="K266" s="88" t="s">
        <v>322</v>
      </c>
      <c r="L266" s="76" t="s">
        <v>83</v>
      </c>
    </row>
    <row r="267" spans="1:12">
      <c r="A267" s="75">
        <v>46093</v>
      </c>
      <c r="B267" s="76" t="s">
        <v>347</v>
      </c>
      <c r="C267" s="86" t="s">
        <v>190</v>
      </c>
      <c r="D267" s="77" t="s">
        <v>84</v>
      </c>
      <c r="E267" s="103">
        <v>83105</v>
      </c>
      <c r="F267" s="76">
        <f t="shared" si="4"/>
        <v>146.818246060349</v>
      </c>
      <c r="G267" s="76">
        <v>566.04</v>
      </c>
      <c r="H267" s="86" t="s">
        <v>32</v>
      </c>
      <c r="I267" s="76" t="s">
        <v>338</v>
      </c>
      <c r="J267" s="76" t="s">
        <v>81</v>
      </c>
      <c r="K267" s="88" t="s">
        <v>82</v>
      </c>
      <c r="L267" s="76" t="s">
        <v>83</v>
      </c>
    </row>
    <row r="268" spans="1:12">
      <c r="A268" s="75">
        <v>46093</v>
      </c>
      <c r="B268" s="76" t="s">
        <v>348</v>
      </c>
      <c r="C268" s="77" t="s">
        <v>349</v>
      </c>
      <c r="D268" s="78" t="s">
        <v>10</v>
      </c>
      <c r="E268" s="102">
        <v>550</v>
      </c>
      <c r="F268" s="76">
        <f t="shared" si="4"/>
        <v>0.97166278001554696</v>
      </c>
      <c r="G268" s="76">
        <v>566.04</v>
      </c>
      <c r="H268" s="77" t="s">
        <v>32</v>
      </c>
      <c r="J268" s="92" t="s">
        <v>81</v>
      </c>
      <c r="K268" s="88" t="s">
        <v>82</v>
      </c>
      <c r="L268" s="76" t="s">
        <v>83</v>
      </c>
    </row>
    <row r="269" spans="1:12">
      <c r="A269" s="75">
        <v>46093</v>
      </c>
      <c r="B269" s="76" t="s">
        <v>348</v>
      </c>
      <c r="C269" s="77" t="s">
        <v>349</v>
      </c>
      <c r="D269" s="78" t="s">
        <v>10</v>
      </c>
      <c r="E269" s="102">
        <v>3850</v>
      </c>
      <c r="F269" s="76">
        <f t="shared" si="4"/>
        <v>6.8016394601088299</v>
      </c>
      <c r="G269" s="76">
        <v>566.04</v>
      </c>
      <c r="H269" s="77" t="s">
        <v>32</v>
      </c>
      <c r="J269" s="92" t="s">
        <v>81</v>
      </c>
      <c r="K269" s="88" t="s">
        <v>82</v>
      </c>
      <c r="L269" s="76" t="s">
        <v>83</v>
      </c>
    </row>
    <row r="270" spans="1:12">
      <c r="A270" s="75">
        <v>46093</v>
      </c>
      <c r="B270" s="76" t="s">
        <v>348</v>
      </c>
      <c r="C270" s="77" t="s">
        <v>349</v>
      </c>
      <c r="D270" s="78" t="s">
        <v>10</v>
      </c>
      <c r="E270" s="102">
        <v>3850</v>
      </c>
      <c r="F270" s="76">
        <f t="shared" si="4"/>
        <v>6.8016394601088299</v>
      </c>
      <c r="G270" s="76">
        <v>566.04</v>
      </c>
      <c r="H270" s="77" t="s">
        <v>32</v>
      </c>
      <c r="J270" s="92" t="s">
        <v>81</v>
      </c>
      <c r="K270" s="88" t="s">
        <v>82</v>
      </c>
      <c r="L270" s="76" t="s">
        <v>83</v>
      </c>
    </row>
    <row r="271" spans="1:12">
      <c r="A271" s="75">
        <v>46093</v>
      </c>
      <c r="B271" s="76" t="s">
        <v>348</v>
      </c>
      <c r="C271" s="77" t="s">
        <v>349</v>
      </c>
      <c r="D271" s="78" t="s">
        <v>10</v>
      </c>
      <c r="E271" s="102">
        <v>3850</v>
      </c>
      <c r="F271" s="76">
        <f t="shared" si="4"/>
        <v>6.8016394601088299</v>
      </c>
      <c r="G271" s="76">
        <v>566.04</v>
      </c>
      <c r="H271" s="77" t="s">
        <v>32</v>
      </c>
      <c r="J271" s="92" t="s">
        <v>81</v>
      </c>
      <c r="K271" s="88" t="s">
        <v>82</v>
      </c>
      <c r="L271" s="76" t="s">
        <v>83</v>
      </c>
    </row>
    <row r="272" spans="1:12">
      <c r="A272" s="75">
        <v>46093</v>
      </c>
      <c r="B272" s="76" t="s">
        <v>350</v>
      </c>
      <c r="C272" s="77" t="s">
        <v>125</v>
      </c>
      <c r="D272" s="77" t="s">
        <v>10</v>
      </c>
      <c r="E272" s="102">
        <v>500000</v>
      </c>
      <c r="F272" s="76">
        <f t="shared" si="4"/>
        <v>883.32980001413296</v>
      </c>
      <c r="G272" s="76">
        <v>566.04</v>
      </c>
      <c r="H272" s="77" t="s">
        <v>32</v>
      </c>
      <c r="I272" s="76" t="s">
        <v>351</v>
      </c>
      <c r="J272" s="92" t="s">
        <v>81</v>
      </c>
      <c r="K272" s="88" t="s">
        <v>82</v>
      </c>
      <c r="L272" s="76" t="s">
        <v>83</v>
      </c>
    </row>
    <row r="273" spans="1:12">
      <c r="A273" s="75">
        <v>46094</v>
      </c>
      <c r="B273" s="76" t="s">
        <v>352</v>
      </c>
      <c r="C273" s="77" t="s">
        <v>86</v>
      </c>
      <c r="D273" s="77" t="s">
        <v>23</v>
      </c>
      <c r="E273" s="76">
        <v>3500</v>
      </c>
      <c r="F273" s="76">
        <f t="shared" si="4"/>
        <v>6.1833086000989299</v>
      </c>
      <c r="G273" s="76">
        <v>566.04</v>
      </c>
      <c r="H273" s="77" t="s">
        <v>22</v>
      </c>
      <c r="I273" s="76" t="s">
        <v>353</v>
      </c>
      <c r="J273" s="92" t="s">
        <v>81</v>
      </c>
      <c r="K273" s="88" t="s">
        <v>82</v>
      </c>
      <c r="L273" s="76" t="s">
        <v>83</v>
      </c>
    </row>
    <row r="274" spans="1:12">
      <c r="A274" s="75">
        <v>46094</v>
      </c>
      <c r="B274" s="76" t="s">
        <v>354</v>
      </c>
      <c r="C274" s="77" t="s">
        <v>86</v>
      </c>
      <c r="D274" s="77" t="s">
        <v>23</v>
      </c>
      <c r="E274" s="76">
        <v>3500</v>
      </c>
      <c r="F274" s="76">
        <f t="shared" si="4"/>
        <v>6.1833086000989299</v>
      </c>
      <c r="G274" s="76">
        <v>566.04</v>
      </c>
      <c r="H274" s="77" t="s">
        <v>22</v>
      </c>
      <c r="I274" s="76" t="s">
        <v>353</v>
      </c>
      <c r="J274" s="92" t="s">
        <v>81</v>
      </c>
      <c r="K274" s="88" t="s">
        <v>82</v>
      </c>
      <c r="L274" s="76" t="s">
        <v>83</v>
      </c>
    </row>
    <row r="275" spans="1:12">
      <c r="A275" s="75">
        <v>46094</v>
      </c>
      <c r="B275" s="76" t="s">
        <v>355</v>
      </c>
      <c r="C275" s="77" t="s">
        <v>149</v>
      </c>
      <c r="D275" s="77" t="s">
        <v>10</v>
      </c>
      <c r="E275" s="76">
        <v>700</v>
      </c>
      <c r="F275" s="76">
        <f t="shared" si="4"/>
        <v>1.23666172001979</v>
      </c>
      <c r="G275" s="76">
        <v>566.04</v>
      </c>
      <c r="H275" s="77" t="s">
        <v>22</v>
      </c>
      <c r="I275" s="76" t="s">
        <v>353</v>
      </c>
      <c r="J275" s="92" t="s">
        <v>81</v>
      </c>
      <c r="K275" s="88" t="s">
        <v>82</v>
      </c>
      <c r="L275" s="76" t="s">
        <v>83</v>
      </c>
    </row>
    <row r="276" spans="1:12">
      <c r="A276" s="75">
        <v>46097</v>
      </c>
      <c r="B276" s="105" t="s">
        <v>356</v>
      </c>
      <c r="C276" s="77" t="s">
        <v>116</v>
      </c>
      <c r="D276" s="80" t="s">
        <v>87</v>
      </c>
      <c r="E276" s="87">
        <v>50000</v>
      </c>
      <c r="F276" s="76">
        <f t="shared" si="4"/>
        <v>88.332980001413304</v>
      </c>
      <c r="G276" s="76">
        <v>566.04</v>
      </c>
      <c r="H276" s="77" t="s">
        <v>13</v>
      </c>
      <c r="I276" s="76" t="s">
        <v>117</v>
      </c>
      <c r="J276" s="76" t="s">
        <v>81</v>
      </c>
      <c r="K276" s="88" t="s">
        <v>82</v>
      </c>
      <c r="L276" s="76" t="s">
        <v>83</v>
      </c>
    </row>
    <row r="277" spans="1:12">
      <c r="A277" s="75">
        <v>46098</v>
      </c>
      <c r="B277" s="76" t="s">
        <v>357</v>
      </c>
      <c r="C277" s="77" t="s">
        <v>80</v>
      </c>
      <c r="D277" s="78" t="s">
        <v>10</v>
      </c>
      <c r="E277" s="77">
        <v>15000</v>
      </c>
      <c r="F277" s="76">
        <f t="shared" si="4"/>
        <v>26.499894000424</v>
      </c>
      <c r="G277" s="76">
        <v>566.04</v>
      </c>
      <c r="H277" s="77" t="s">
        <v>9</v>
      </c>
      <c r="I277" s="89" t="s">
        <v>358</v>
      </c>
      <c r="J277" s="76" t="s">
        <v>81</v>
      </c>
      <c r="K277" s="88" t="s">
        <v>82</v>
      </c>
      <c r="L277" s="76" t="s">
        <v>83</v>
      </c>
    </row>
    <row r="278" spans="1:12">
      <c r="A278" s="75">
        <v>46098</v>
      </c>
      <c r="B278" s="76" t="s">
        <v>357</v>
      </c>
      <c r="C278" s="77" t="s">
        <v>80</v>
      </c>
      <c r="D278" s="79" t="s">
        <v>14</v>
      </c>
      <c r="E278" s="77">
        <v>22500</v>
      </c>
      <c r="F278" s="76">
        <f t="shared" si="4"/>
        <v>39.749841000636003</v>
      </c>
      <c r="G278" s="76">
        <v>566.04</v>
      </c>
      <c r="H278" s="77" t="s">
        <v>13</v>
      </c>
      <c r="I278" s="89" t="s">
        <v>358</v>
      </c>
      <c r="J278" s="76" t="s">
        <v>81</v>
      </c>
      <c r="K278" s="88" t="s">
        <v>82</v>
      </c>
      <c r="L278" s="76" t="s">
        <v>83</v>
      </c>
    </row>
    <row r="279" spans="1:12">
      <c r="A279" s="75">
        <v>46098</v>
      </c>
      <c r="B279" s="76" t="s">
        <v>357</v>
      </c>
      <c r="C279" s="77" t="s">
        <v>80</v>
      </c>
      <c r="D279" s="77" t="s">
        <v>84</v>
      </c>
      <c r="E279" s="78">
        <v>15000</v>
      </c>
      <c r="F279" s="76">
        <f t="shared" si="4"/>
        <v>26.499894000424</v>
      </c>
      <c r="G279" s="76">
        <v>566.04</v>
      </c>
      <c r="H279" s="80" t="s">
        <v>11</v>
      </c>
      <c r="I279" s="89" t="s">
        <v>358</v>
      </c>
      <c r="J279" s="76" t="s">
        <v>81</v>
      </c>
      <c r="K279" s="88" t="s">
        <v>322</v>
      </c>
      <c r="L279" s="76" t="s">
        <v>83</v>
      </c>
    </row>
    <row r="280" spans="1:12">
      <c r="A280" s="75">
        <v>46098</v>
      </c>
      <c r="B280" s="74" t="s">
        <v>359</v>
      </c>
      <c r="C280" s="80" t="s">
        <v>116</v>
      </c>
      <c r="D280" s="80" t="s">
        <v>87</v>
      </c>
      <c r="E280" s="82">
        <v>100000</v>
      </c>
      <c r="F280" s="76">
        <f t="shared" si="4"/>
        <v>176.66596000282701</v>
      </c>
      <c r="G280" s="76">
        <v>566.04</v>
      </c>
      <c r="H280" s="80" t="s">
        <v>11</v>
      </c>
      <c r="I280" s="90" t="s">
        <v>117</v>
      </c>
      <c r="J280" s="76" t="s">
        <v>81</v>
      </c>
      <c r="K280" s="88" t="s">
        <v>322</v>
      </c>
      <c r="L280" s="76" t="s">
        <v>83</v>
      </c>
    </row>
    <row r="281" spans="1:12">
      <c r="A281" s="75">
        <v>46098</v>
      </c>
      <c r="B281" s="76" t="s">
        <v>360</v>
      </c>
      <c r="C281" s="78" t="s">
        <v>361</v>
      </c>
      <c r="D281" s="78" t="s">
        <v>10</v>
      </c>
      <c r="E281" s="77">
        <v>25000</v>
      </c>
      <c r="F281" s="76">
        <f t="shared" si="4"/>
        <v>44.166490000706702</v>
      </c>
      <c r="G281" s="76">
        <v>566.04</v>
      </c>
      <c r="H281" s="77" t="s">
        <v>27</v>
      </c>
      <c r="I281" s="76" t="s">
        <v>362</v>
      </c>
      <c r="J281" s="76" t="s">
        <v>81</v>
      </c>
      <c r="K281" s="88" t="s">
        <v>82</v>
      </c>
      <c r="L281" s="76" t="s">
        <v>83</v>
      </c>
    </row>
    <row r="282" spans="1:12">
      <c r="A282" s="75">
        <v>46098</v>
      </c>
      <c r="B282" s="95" t="s">
        <v>363</v>
      </c>
      <c r="C282" s="96" t="s">
        <v>86</v>
      </c>
      <c r="D282" s="78" t="s">
        <v>10</v>
      </c>
      <c r="E282" s="77">
        <v>2000</v>
      </c>
      <c r="F282" s="76">
        <f t="shared" si="4"/>
        <v>3.5333192000565301</v>
      </c>
      <c r="G282" s="76">
        <v>566.04</v>
      </c>
      <c r="H282" s="77" t="s">
        <v>27</v>
      </c>
      <c r="I282" s="76" t="s">
        <v>364</v>
      </c>
      <c r="J282" s="76" t="s">
        <v>81</v>
      </c>
      <c r="K282" s="88" t="s">
        <v>82</v>
      </c>
      <c r="L282" s="76" t="s">
        <v>83</v>
      </c>
    </row>
    <row r="283" spans="1:12">
      <c r="A283" s="75">
        <v>46098</v>
      </c>
      <c r="B283" s="95" t="s">
        <v>365</v>
      </c>
      <c r="C283" s="96" t="s">
        <v>86</v>
      </c>
      <c r="D283" s="78" t="s">
        <v>10</v>
      </c>
      <c r="E283" s="77">
        <v>2000</v>
      </c>
      <c r="F283" s="76">
        <f t="shared" si="4"/>
        <v>3.5333192000565301</v>
      </c>
      <c r="G283" s="76">
        <v>566.04</v>
      </c>
      <c r="H283" s="77" t="s">
        <v>27</v>
      </c>
      <c r="I283" s="76" t="s">
        <v>364</v>
      </c>
      <c r="J283" s="76" t="s">
        <v>81</v>
      </c>
      <c r="K283" s="88" t="s">
        <v>82</v>
      </c>
      <c r="L283" s="76" t="s">
        <v>83</v>
      </c>
    </row>
    <row r="284" spans="1:12">
      <c r="A284" s="75">
        <v>46098</v>
      </c>
      <c r="B284" s="76" t="s">
        <v>357</v>
      </c>
      <c r="C284" s="77" t="s">
        <v>80</v>
      </c>
      <c r="D284" s="78" t="s">
        <v>10</v>
      </c>
      <c r="E284" s="77">
        <v>15000</v>
      </c>
      <c r="F284" s="76">
        <f t="shared" si="4"/>
        <v>26.499894000424</v>
      </c>
      <c r="G284" s="76">
        <v>566.04</v>
      </c>
      <c r="H284" s="77" t="s">
        <v>27</v>
      </c>
      <c r="I284" s="89" t="s">
        <v>358</v>
      </c>
      <c r="J284" s="76" t="s">
        <v>81</v>
      </c>
      <c r="K284" s="88" t="s">
        <v>82</v>
      </c>
      <c r="L284" s="76" t="s">
        <v>83</v>
      </c>
    </row>
    <row r="285" spans="1:12">
      <c r="A285" s="75">
        <v>46098</v>
      </c>
      <c r="B285" s="76" t="s">
        <v>366</v>
      </c>
      <c r="C285" s="77" t="s">
        <v>116</v>
      </c>
      <c r="D285" s="80" t="s">
        <v>87</v>
      </c>
      <c r="E285" s="77">
        <v>50000</v>
      </c>
      <c r="F285" s="76">
        <f t="shared" si="4"/>
        <v>88.332980001413304</v>
      </c>
      <c r="G285" s="76">
        <v>566.04</v>
      </c>
      <c r="H285" s="77" t="s">
        <v>25</v>
      </c>
      <c r="I285" s="89" t="s">
        <v>117</v>
      </c>
      <c r="J285" s="76" t="s">
        <v>81</v>
      </c>
      <c r="K285" s="88" t="s">
        <v>82</v>
      </c>
      <c r="L285" s="76" t="s">
        <v>83</v>
      </c>
    </row>
    <row r="286" spans="1:12">
      <c r="A286" s="75">
        <v>46098</v>
      </c>
      <c r="B286" s="76" t="s">
        <v>367</v>
      </c>
      <c r="C286" s="77" t="s">
        <v>116</v>
      </c>
      <c r="D286" s="80" t="s">
        <v>87</v>
      </c>
      <c r="E286" s="77">
        <v>100000</v>
      </c>
      <c r="F286" s="76">
        <f t="shared" si="4"/>
        <v>176.66596000282701</v>
      </c>
      <c r="G286" s="76">
        <v>566.04</v>
      </c>
      <c r="H286" s="77" t="s">
        <v>25</v>
      </c>
      <c r="I286" s="89" t="s">
        <v>368</v>
      </c>
      <c r="J286" s="76" t="s">
        <v>81</v>
      </c>
      <c r="K286" s="88" t="s">
        <v>82</v>
      </c>
      <c r="L286" s="76" t="s">
        <v>83</v>
      </c>
    </row>
    <row r="287" spans="1:12">
      <c r="A287" s="75">
        <v>46098</v>
      </c>
      <c r="B287" s="76" t="s">
        <v>369</v>
      </c>
      <c r="C287" s="77" t="s">
        <v>116</v>
      </c>
      <c r="D287" s="80" t="s">
        <v>87</v>
      </c>
      <c r="E287" s="77">
        <v>50000</v>
      </c>
      <c r="F287" s="76">
        <f t="shared" si="4"/>
        <v>88.332980001413304</v>
      </c>
      <c r="G287" s="76">
        <v>566.04</v>
      </c>
      <c r="H287" s="77" t="s">
        <v>25</v>
      </c>
      <c r="I287" s="89" t="s">
        <v>368</v>
      </c>
      <c r="J287" s="76" t="s">
        <v>81</v>
      </c>
      <c r="K287" s="88" t="s">
        <v>82</v>
      </c>
      <c r="L287" s="76" t="s">
        <v>83</v>
      </c>
    </row>
    <row r="288" spans="1:12">
      <c r="A288" s="75">
        <v>46098</v>
      </c>
      <c r="B288" s="76" t="s">
        <v>357</v>
      </c>
      <c r="C288" s="77" t="s">
        <v>80</v>
      </c>
      <c r="D288" s="78" t="s">
        <v>26</v>
      </c>
      <c r="E288" s="77">
        <v>15000</v>
      </c>
      <c r="F288" s="76">
        <f t="shared" si="4"/>
        <v>26.499894000424</v>
      </c>
      <c r="G288" s="76">
        <v>566.04</v>
      </c>
      <c r="H288" s="77" t="s">
        <v>25</v>
      </c>
      <c r="I288" s="89" t="s">
        <v>358</v>
      </c>
      <c r="J288" s="76" t="s">
        <v>81</v>
      </c>
      <c r="K288" s="88" t="s">
        <v>82</v>
      </c>
      <c r="L288" s="76" t="s">
        <v>83</v>
      </c>
    </row>
    <row r="289" spans="1:12">
      <c r="A289" s="75">
        <v>46098</v>
      </c>
      <c r="B289" s="76" t="s">
        <v>357</v>
      </c>
      <c r="C289" s="77" t="s">
        <v>80</v>
      </c>
      <c r="D289" s="77" t="s">
        <v>84</v>
      </c>
      <c r="E289" s="77">
        <v>15000</v>
      </c>
      <c r="F289" s="76">
        <f t="shared" si="4"/>
        <v>26.499894000424</v>
      </c>
      <c r="G289" s="76">
        <v>566.04</v>
      </c>
      <c r="H289" s="77" t="s">
        <v>20</v>
      </c>
      <c r="I289" s="89" t="s">
        <v>358</v>
      </c>
      <c r="J289" s="76" t="s">
        <v>81</v>
      </c>
      <c r="K289" s="88" t="s">
        <v>322</v>
      </c>
      <c r="L289" s="76" t="s">
        <v>83</v>
      </c>
    </row>
    <row r="290" spans="1:12">
      <c r="A290" s="75">
        <v>46098</v>
      </c>
      <c r="B290" s="76" t="s">
        <v>357</v>
      </c>
      <c r="C290" s="77" t="s">
        <v>80</v>
      </c>
      <c r="D290" s="77" t="s">
        <v>84</v>
      </c>
      <c r="E290" s="77">
        <v>17500</v>
      </c>
      <c r="F290" s="76">
        <f t="shared" si="4"/>
        <v>30.916543000494698</v>
      </c>
      <c r="G290" s="76">
        <v>566.04</v>
      </c>
      <c r="H290" s="81" t="s">
        <v>18</v>
      </c>
      <c r="I290" s="89" t="s">
        <v>358</v>
      </c>
      <c r="J290" s="76" t="s">
        <v>81</v>
      </c>
      <c r="K290" s="88" t="s">
        <v>322</v>
      </c>
      <c r="L290" s="76" t="s">
        <v>83</v>
      </c>
    </row>
    <row r="291" spans="1:12">
      <c r="A291" s="75">
        <v>46098</v>
      </c>
      <c r="B291" s="76" t="s">
        <v>357</v>
      </c>
      <c r="C291" s="77" t="s">
        <v>80</v>
      </c>
      <c r="D291" s="77" t="s">
        <v>84</v>
      </c>
      <c r="E291" s="77">
        <v>15000</v>
      </c>
      <c r="F291" s="76">
        <f t="shared" si="4"/>
        <v>26.499894000424</v>
      </c>
      <c r="G291" s="76">
        <v>566.04</v>
      </c>
      <c r="H291" s="77" t="s">
        <v>16</v>
      </c>
      <c r="I291" s="89" t="s">
        <v>358</v>
      </c>
      <c r="J291" s="92" t="s">
        <v>81</v>
      </c>
      <c r="K291" s="88" t="s">
        <v>322</v>
      </c>
      <c r="L291" s="92" t="s">
        <v>83</v>
      </c>
    </row>
    <row r="292" spans="1:12">
      <c r="A292" s="75">
        <v>46098</v>
      </c>
      <c r="B292" s="76" t="s">
        <v>370</v>
      </c>
      <c r="C292" s="77" t="s">
        <v>116</v>
      </c>
      <c r="D292" s="77" t="s">
        <v>87</v>
      </c>
      <c r="E292" s="76">
        <v>50000</v>
      </c>
      <c r="F292" s="76">
        <f t="shared" si="4"/>
        <v>88.332980001413304</v>
      </c>
      <c r="G292" s="76">
        <v>566.04</v>
      </c>
      <c r="H292" s="77" t="s">
        <v>22</v>
      </c>
      <c r="I292" s="76" t="s">
        <v>117</v>
      </c>
      <c r="J292" s="92" t="s">
        <v>81</v>
      </c>
      <c r="K292" s="88" t="s">
        <v>82</v>
      </c>
      <c r="L292" s="76" t="s">
        <v>83</v>
      </c>
    </row>
    <row r="293" spans="1:12">
      <c r="A293" s="75">
        <v>46098</v>
      </c>
      <c r="B293" s="76" t="s">
        <v>357</v>
      </c>
      <c r="C293" s="77" t="s">
        <v>80</v>
      </c>
      <c r="D293" s="78" t="s">
        <v>10</v>
      </c>
      <c r="E293" s="76">
        <v>15000</v>
      </c>
      <c r="F293" s="76">
        <f t="shared" si="4"/>
        <v>26.499894000424</v>
      </c>
      <c r="G293" s="76">
        <v>566.04</v>
      </c>
      <c r="H293" s="77" t="s">
        <v>22</v>
      </c>
      <c r="I293" s="89" t="s">
        <v>358</v>
      </c>
      <c r="J293" s="92" t="s">
        <v>81</v>
      </c>
      <c r="K293" s="88" t="s">
        <v>82</v>
      </c>
      <c r="L293" s="76" t="s">
        <v>83</v>
      </c>
    </row>
    <row r="294" spans="1:12">
      <c r="A294" s="75">
        <v>46099</v>
      </c>
      <c r="B294" s="76" t="s">
        <v>371</v>
      </c>
      <c r="C294" s="86" t="s">
        <v>86</v>
      </c>
      <c r="D294" s="78" t="s">
        <v>10</v>
      </c>
      <c r="E294" s="77">
        <v>5000</v>
      </c>
      <c r="F294" s="76">
        <f t="shared" si="4"/>
        <v>8.8332980001413297</v>
      </c>
      <c r="G294" s="76">
        <v>566.04</v>
      </c>
      <c r="H294" s="77" t="s">
        <v>9</v>
      </c>
      <c r="I294" s="89" t="s">
        <v>372</v>
      </c>
      <c r="J294" s="76" t="s">
        <v>81</v>
      </c>
      <c r="K294" s="88" t="s">
        <v>82</v>
      </c>
      <c r="L294" s="76" t="s">
        <v>83</v>
      </c>
    </row>
    <row r="295" spans="1:12">
      <c r="A295" s="75">
        <v>46099</v>
      </c>
      <c r="B295" s="76" t="s">
        <v>373</v>
      </c>
      <c r="C295" s="86" t="s">
        <v>86</v>
      </c>
      <c r="D295" s="78" t="s">
        <v>10</v>
      </c>
      <c r="E295" s="77">
        <v>5000</v>
      </c>
      <c r="F295" s="76">
        <f t="shared" si="4"/>
        <v>8.8332980001413297</v>
      </c>
      <c r="G295" s="76">
        <v>566.04</v>
      </c>
      <c r="H295" s="77" t="s">
        <v>9</v>
      </c>
      <c r="I295" s="89" t="s">
        <v>372</v>
      </c>
      <c r="J295" s="76" t="s">
        <v>81</v>
      </c>
      <c r="K295" s="88" t="s">
        <v>82</v>
      </c>
      <c r="L295" s="76" t="s">
        <v>83</v>
      </c>
    </row>
    <row r="296" spans="1:12">
      <c r="A296" s="83">
        <v>46099</v>
      </c>
      <c r="B296" s="84" t="s">
        <v>374</v>
      </c>
      <c r="C296" s="81" t="s">
        <v>86</v>
      </c>
      <c r="D296" s="77" t="s">
        <v>84</v>
      </c>
      <c r="E296" s="85">
        <v>3000</v>
      </c>
      <c r="F296" s="76">
        <f t="shared" si="4"/>
        <v>5.2999788000847996</v>
      </c>
      <c r="G296" s="76">
        <v>566.04</v>
      </c>
      <c r="H296" s="81" t="s">
        <v>18</v>
      </c>
      <c r="I296" s="91" t="s">
        <v>375</v>
      </c>
      <c r="J296" s="97" t="s">
        <v>81</v>
      </c>
      <c r="K296" s="88" t="s">
        <v>322</v>
      </c>
      <c r="L296" s="76" t="s">
        <v>83</v>
      </c>
    </row>
    <row r="297" spans="1:12">
      <c r="A297" s="83">
        <v>46099</v>
      </c>
      <c r="B297" s="84" t="s">
        <v>376</v>
      </c>
      <c r="C297" s="81" t="s">
        <v>86</v>
      </c>
      <c r="D297" s="77" t="s">
        <v>84</v>
      </c>
      <c r="E297" s="85">
        <v>3000</v>
      </c>
      <c r="F297" s="76">
        <f t="shared" si="4"/>
        <v>5.2999788000847996</v>
      </c>
      <c r="G297" s="76">
        <v>566.04</v>
      </c>
      <c r="H297" s="81" t="s">
        <v>18</v>
      </c>
      <c r="I297" s="91" t="s">
        <v>375</v>
      </c>
      <c r="J297" s="97" t="s">
        <v>81</v>
      </c>
      <c r="K297" s="88" t="s">
        <v>322</v>
      </c>
      <c r="L297" s="76" t="s">
        <v>83</v>
      </c>
    </row>
    <row r="298" spans="1:12">
      <c r="A298" s="83">
        <v>46099</v>
      </c>
      <c r="B298" s="84" t="s">
        <v>377</v>
      </c>
      <c r="C298" s="81" t="s">
        <v>164</v>
      </c>
      <c r="D298" s="77" t="s">
        <v>84</v>
      </c>
      <c r="E298" s="85">
        <v>2000</v>
      </c>
      <c r="F298" s="76">
        <f t="shared" si="4"/>
        <v>3.5333192000565301</v>
      </c>
      <c r="G298" s="76">
        <v>566.04</v>
      </c>
      <c r="H298" s="81" t="s">
        <v>18</v>
      </c>
      <c r="I298" s="91" t="s">
        <v>375</v>
      </c>
      <c r="J298" s="76" t="s">
        <v>81</v>
      </c>
      <c r="K298" s="88" t="s">
        <v>322</v>
      </c>
      <c r="L298" s="76" t="s">
        <v>83</v>
      </c>
    </row>
    <row r="299" spans="1:12">
      <c r="A299" s="75">
        <v>46099</v>
      </c>
      <c r="B299" s="105" t="s">
        <v>378</v>
      </c>
      <c r="C299" s="78" t="s">
        <v>236</v>
      </c>
      <c r="D299" s="78" t="s">
        <v>10</v>
      </c>
      <c r="E299" s="87">
        <v>6000</v>
      </c>
      <c r="F299" s="76">
        <f t="shared" si="4"/>
        <v>10.599957600169599</v>
      </c>
      <c r="G299" s="76">
        <v>566.04</v>
      </c>
      <c r="H299" s="77" t="s">
        <v>13</v>
      </c>
      <c r="I299" s="76" t="s">
        <v>379</v>
      </c>
      <c r="J299" s="76" t="s">
        <v>81</v>
      </c>
      <c r="K299" s="88" t="s">
        <v>82</v>
      </c>
      <c r="L299" s="76" t="s">
        <v>83</v>
      </c>
    </row>
    <row r="300" spans="1:12">
      <c r="A300" s="71">
        <v>46100</v>
      </c>
      <c r="B300" s="74" t="s">
        <v>380</v>
      </c>
      <c r="C300" s="80" t="s">
        <v>381</v>
      </c>
      <c r="D300" s="78" t="s">
        <v>10</v>
      </c>
      <c r="E300" s="82">
        <v>17000</v>
      </c>
      <c r="F300" s="76">
        <f t="shared" si="4"/>
        <v>30.0332132004805</v>
      </c>
      <c r="G300" s="76">
        <v>566.04</v>
      </c>
      <c r="H300" s="80" t="s">
        <v>11</v>
      </c>
      <c r="I300" s="90" t="s">
        <v>382</v>
      </c>
      <c r="J300" s="76" t="s">
        <v>81</v>
      </c>
      <c r="K300" s="88" t="s">
        <v>322</v>
      </c>
      <c r="L300" s="76" t="s">
        <v>83</v>
      </c>
    </row>
    <row r="301" spans="1:12">
      <c r="A301" s="83">
        <v>46100</v>
      </c>
      <c r="B301" s="84" t="s">
        <v>383</v>
      </c>
      <c r="C301" s="81" t="s">
        <v>86</v>
      </c>
      <c r="D301" s="77" t="s">
        <v>84</v>
      </c>
      <c r="E301" s="85">
        <v>4000</v>
      </c>
      <c r="F301" s="76">
        <f t="shared" si="4"/>
        <v>7.06663840011307</v>
      </c>
      <c r="G301" s="76">
        <v>566.04</v>
      </c>
      <c r="H301" s="81" t="s">
        <v>18</v>
      </c>
      <c r="I301" s="91" t="s">
        <v>384</v>
      </c>
      <c r="J301" s="97" t="s">
        <v>81</v>
      </c>
      <c r="K301" s="88" t="s">
        <v>322</v>
      </c>
      <c r="L301" s="76" t="s">
        <v>83</v>
      </c>
    </row>
    <row r="302" spans="1:12">
      <c r="A302" s="83">
        <v>46100</v>
      </c>
      <c r="B302" s="84" t="s">
        <v>385</v>
      </c>
      <c r="C302" s="81" t="s">
        <v>86</v>
      </c>
      <c r="D302" s="77" t="s">
        <v>84</v>
      </c>
      <c r="E302" s="85">
        <v>4000</v>
      </c>
      <c r="F302" s="76">
        <f t="shared" si="4"/>
        <v>7.06663840011307</v>
      </c>
      <c r="G302" s="76">
        <v>566.04</v>
      </c>
      <c r="H302" s="81" t="s">
        <v>18</v>
      </c>
      <c r="I302" s="91" t="s">
        <v>384</v>
      </c>
      <c r="J302" s="76" t="s">
        <v>81</v>
      </c>
      <c r="K302" s="88" t="s">
        <v>322</v>
      </c>
      <c r="L302" s="76" t="s">
        <v>83</v>
      </c>
    </row>
    <row r="303" spans="1:12">
      <c r="A303" s="83">
        <v>46100</v>
      </c>
      <c r="B303" s="84" t="s">
        <v>386</v>
      </c>
      <c r="C303" s="81" t="s">
        <v>164</v>
      </c>
      <c r="D303" s="77" t="s">
        <v>84</v>
      </c>
      <c r="E303" s="85">
        <v>2000</v>
      </c>
      <c r="F303" s="76">
        <f t="shared" si="4"/>
        <v>3.5333192000565301</v>
      </c>
      <c r="G303" s="76">
        <v>566.04</v>
      </c>
      <c r="H303" s="81" t="s">
        <v>18</v>
      </c>
      <c r="I303" s="91" t="s">
        <v>384</v>
      </c>
      <c r="J303" s="76" t="s">
        <v>81</v>
      </c>
      <c r="K303" s="88" t="s">
        <v>322</v>
      </c>
      <c r="L303" s="76" t="s">
        <v>83</v>
      </c>
    </row>
    <row r="304" spans="1:12">
      <c r="A304" s="75">
        <v>46101</v>
      </c>
      <c r="B304" s="76" t="s">
        <v>387</v>
      </c>
      <c r="C304" s="77" t="s">
        <v>190</v>
      </c>
      <c r="D304" s="77" t="s">
        <v>191</v>
      </c>
      <c r="E304" s="76">
        <v>30000</v>
      </c>
      <c r="F304" s="76">
        <f t="shared" si="4"/>
        <v>52.999788000848</v>
      </c>
      <c r="G304" s="76">
        <v>566.04</v>
      </c>
      <c r="H304" s="77" t="s">
        <v>22</v>
      </c>
      <c r="I304" s="76" t="s">
        <v>192</v>
      </c>
      <c r="J304" s="92" t="s">
        <v>81</v>
      </c>
      <c r="K304" s="88" t="s">
        <v>322</v>
      </c>
      <c r="L304" s="76" t="s">
        <v>83</v>
      </c>
    </row>
    <row r="305" spans="1:12">
      <c r="A305" s="75">
        <v>46104</v>
      </c>
      <c r="B305" s="76" t="s">
        <v>388</v>
      </c>
      <c r="C305" s="86" t="s">
        <v>116</v>
      </c>
      <c r="D305" s="80" t="s">
        <v>87</v>
      </c>
      <c r="E305" s="77">
        <v>825000</v>
      </c>
      <c r="F305" s="76">
        <f t="shared" si="4"/>
        <v>1457.4941700233201</v>
      </c>
      <c r="G305" s="76">
        <v>566.04</v>
      </c>
      <c r="H305" s="77" t="s">
        <v>9</v>
      </c>
      <c r="I305" s="106" t="s">
        <v>389</v>
      </c>
      <c r="J305" s="76" t="s">
        <v>81</v>
      </c>
      <c r="K305" s="88" t="s">
        <v>82</v>
      </c>
      <c r="L305" s="76" t="s">
        <v>83</v>
      </c>
    </row>
    <row r="306" spans="1:12">
      <c r="A306" s="75">
        <v>46104</v>
      </c>
      <c r="B306" s="76" t="s">
        <v>92</v>
      </c>
      <c r="C306" s="77" t="s">
        <v>86</v>
      </c>
      <c r="D306" s="78" t="s">
        <v>10</v>
      </c>
      <c r="E306" s="77">
        <v>4000</v>
      </c>
      <c r="F306" s="76">
        <f t="shared" si="4"/>
        <v>7.06663840011307</v>
      </c>
      <c r="G306" s="76">
        <v>566.04</v>
      </c>
      <c r="H306" s="77" t="s">
        <v>9</v>
      </c>
      <c r="I306" s="106" t="s">
        <v>390</v>
      </c>
      <c r="J306" s="76" t="s">
        <v>81</v>
      </c>
      <c r="K306" s="88" t="s">
        <v>82</v>
      </c>
      <c r="L306" s="76" t="s">
        <v>83</v>
      </c>
    </row>
    <row r="307" spans="1:12">
      <c r="A307" s="75">
        <v>46104</v>
      </c>
      <c r="B307" s="76" t="s">
        <v>391</v>
      </c>
      <c r="C307" s="86" t="s">
        <v>86</v>
      </c>
      <c r="D307" s="78" t="s">
        <v>10</v>
      </c>
      <c r="E307" s="77">
        <v>4000</v>
      </c>
      <c r="F307" s="76">
        <f t="shared" si="4"/>
        <v>7.06663840011307</v>
      </c>
      <c r="G307" s="76">
        <v>566.04</v>
      </c>
      <c r="H307" s="77" t="s">
        <v>9</v>
      </c>
      <c r="I307" s="106" t="s">
        <v>390</v>
      </c>
      <c r="J307" s="76" t="s">
        <v>81</v>
      </c>
      <c r="K307" s="88" t="s">
        <v>82</v>
      </c>
      <c r="L307" s="76" t="s">
        <v>83</v>
      </c>
    </row>
    <row r="308" spans="1:12">
      <c r="A308" s="75">
        <v>46104</v>
      </c>
      <c r="B308" s="76" t="s">
        <v>392</v>
      </c>
      <c r="C308" s="77" t="s">
        <v>86</v>
      </c>
      <c r="D308" s="77" t="s">
        <v>26</v>
      </c>
      <c r="E308" s="77">
        <v>5000</v>
      </c>
      <c r="F308" s="76">
        <f t="shared" si="4"/>
        <v>8.8332980001413297</v>
      </c>
      <c r="G308" s="76">
        <v>566.04</v>
      </c>
      <c r="H308" s="77" t="s">
        <v>25</v>
      </c>
      <c r="I308" s="89" t="s">
        <v>393</v>
      </c>
      <c r="J308" s="76" t="s">
        <v>81</v>
      </c>
      <c r="K308" s="88" t="s">
        <v>82</v>
      </c>
      <c r="L308" s="76" t="s">
        <v>83</v>
      </c>
    </row>
    <row r="309" spans="1:12">
      <c r="A309" s="75">
        <v>46104</v>
      </c>
      <c r="B309" s="76" t="s">
        <v>394</v>
      </c>
      <c r="C309" s="77" t="s">
        <v>86</v>
      </c>
      <c r="D309" s="77" t="s">
        <v>26</v>
      </c>
      <c r="E309" s="77">
        <v>7000</v>
      </c>
      <c r="F309" s="76">
        <f t="shared" si="4"/>
        <v>12.366617200197901</v>
      </c>
      <c r="G309" s="76">
        <v>566.04</v>
      </c>
      <c r="H309" s="77" t="s">
        <v>25</v>
      </c>
      <c r="I309" s="89" t="s">
        <v>393</v>
      </c>
      <c r="J309" s="76" t="s">
        <v>81</v>
      </c>
      <c r="K309" s="88" t="s">
        <v>82</v>
      </c>
      <c r="L309" s="76" t="s">
        <v>83</v>
      </c>
    </row>
    <row r="310" spans="1:12">
      <c r="A310" s="75">
        <v>46105</v>
      </c>
      <c r="B310" s="95" t="s">
        <v>395</v>
      </c>
      <c r="C310" s="96" t="s">
        <v>86</v>
      </c>
      <c r="D310" s="78" t="s">
        <v>10</v>
      </c>
      <c r="E310" s="77">
        <v>5000</v>
      </c>
      <c r="F310" s="76">
        <f t="shared" si="4"/>
        <v>8.8332980001413297</v>
      </c>
      <c r="G310" s="76">
        <v>566.04</v>
      </c>
      <c r="H310" s="77" t="s">
        <v>27</v>
      </c>
      <c r="I310" s="76" t="s">
        <v>396</v>
      </c>
      <c r="J310" s="76" t="s">
        <v>81</v>
      </c>
      <c r="K310" s="88" t="s">
        <v>82</v>
      </c>
      <c r="L310" s="76" t="s">
        <v>83</v>
      </c>
    </row>
    <row r="311" spans="1:12">
      <c r="A311" s="75">
        <v>46105</v>
      </c>
      <c r="B311" s="95" t="s">
        <v>397</v>
      </c>
      <c r="C311" s="96" t="s">
        <v>86</v>
      </c>
      <c r="D311" s="78" t="s">
        <v>10</v>
      </c>
      <c r="E311" s="77">
        <v>5000</v>
      </c>
      <c r="F311" s="76">
        <f t="shared" si="4"/>
        <v>8.8332980001413297</v>
      </c>
      <c r="G311" s="76">
        <v>566.04</v>
      </c>
      <c r="H311" s="77" t="s">
        <v>27</v>
      </c>
      <c r="I311" s="76" t="s">
        <v>396</v>
      </c>
      <c r="J311" s="76" t="s">
        <v>81</v>
      </c>
      <c r="K311" s="88" t="s">
        <v>82</v>
      </c>
      <c r="L311" s="76" t="s">
        <v>83</v>
      </c>
    </row>
    <row r="312" spans="1:12">
      <c r="A312" s="75">
        <v>46105</v>
      </c>
      <c r="B312" s="95" t="s">
        <v>398</v>
      </c>
      <c r="C312" s="96" t="s">
        <v>86</v>
      </c>
      <c r="D312" s="78" t="s">
        <v>10</v>
      </c>
      <c r="E312" s="77">
        <v>5000</v>
      </c>
      <c r="F312" s="76">
        <f t="shared" si="4"/>
        <v>8.8332980001413297</v>
      </c>
      <c r="G312" s="76">
        <v>566.04</v>
      </c>
      <c r="H312" s="77" t="s">
        <v>27</v>
      </c>
      <c r="I312" s="76" t="s">
        <v>399</v>
      </c>
      <c r="J312" s="76" t="s">
        <v>81</v>
      </c>
      <c r="K312" s="88" t="s">
        <v>82</v>
      </c>
      <c r="L312" s="76" t="s">
        <v>83</v>
      </c>
    </row>
    <row r="313" spans="1:12">
      <c r="A313" s="75">
        <v>46105</v>
      </c>
      <c r="B313" s="95" t="s">
        <v>400</v>
      </c>
      <c r="C313" s="96" t="s">
        <v>86</v>
      </c>
      <c r="D313" s="78" t="s">
        <v>10</v>
      </c>
      <c r="E313" s="77">
        <v>5000</v>
      </c>
      <c r="F313" s="76">
        <f t="shared" si="4"/>
        <v>8.8332980001413297</v>
      </c>
      <c r="G313" s="76">
        <v>566.04</v>
      </c>
      <c r="H313" s="77" t="s">
        <v>27</v>
      </c>
      <c r="I313" s="76" t="s">
        <v>399</v>
      </c>
      <c r="J313" s="76" t="s">
        <v>81</v>
      </c>
      <c r="K313" s="88" t="s">
        <v>82</v>
      </c>
      <c r="L313" s="76" t="s">
        <v>83</v>
      </c>
    </row>
    <row r="314" spans="1:12">
      <c r="A314" s="75">
        <v>46105</v>
      </c>
      <c r="B314" s="95" t="s">
        <v>401</v>
      </c>
      <c r="C314" s="96" t="s">
        <v>86</v>
      </c>
      <c r="D314" s="78" t="s">
        <v>10</v>
      </c>
      <c r="E314" s="77">
        <v>3000</v>
      </c>
      <c r="F314" s="76">
        <f t="shared" si="4"/>
        <v>5.2999788000847996</v>
      </c>
      <c r="G314" s="76">
        <v>566.04</v>
      </c>
      <c r="H314" s="77" t="s">
        <v>27</v>
      </c>
      <c r="I314" s="76" t="s">
        <v>402</v>
      </c>
      <c r="J314" s="76" t="s">
        <v>81</v>
      </c>
      <c r="K314" s="88" t="s">
        <v>82</v>
      </c>
      <c r="L314" s="76" t="s">
        <v>83</v>
      </c>
    </row>
    <row r="315" spans="1:12">
      <c r="A315" s="75">
        <v>46105</v>
      </c>
      <c r="B315" s="95" t="s">
        <v>233</v>
      </c>
      <c r="C315" s="96" t="s">
        <v>86</v>
      </c>
      <c r="D315" s="78" t="s">
        <v>10</v>
      </c>
      <c r="E315" s="77">
        <v>5000</v>
      </c>
      <c r="F315" s="76">
        <f t="shared" si="4"/>
        <v>8.8332980001413297</v>
      </c>
      <c r="G315" s="76">
        <v>566.04</v>
      </c>
      <c r="H315" s="77" t="s">
        <v>27</v>
      </c>
      <c r="I315" s="76" t="s">
        <v>402</v>
      </c>
      <c r="J315" s="76" t="s">
        <v>81</v>
      </c>
      <c r="K315" s="88" t="s">
        <v>82</v>
      </c>
      <c r="L315" s="76" t="s">
        <v>83</v>
      </c>
    </row>
    <row r="316" spans="1:12">
      <c r="A316" s="75">
        <v>46105</v>
      </c>
      <c r="B316" s="95" t="s">
        <v>234</v>
      </c>
      <c r="C316" s="96" t="s">
        <v>86</v>
      </c>
      <c r="D316" s="78" t="s">
        <v>10</v>
      </c>
      <c r="E316" s="77">
        <v>5000</v>
      </c>
      <c r="F316" s="76">
        <f t="shared" si="4"/>
        <v>8.8332980001413297</v>
      </c>
      <c r="G316" s="76">
        <v>566.04</v>
      </c>
      <c r="H316" s="77" t="s">
        <v>27</v>
      </c>
      <c r="I316" s="76" t="s">
        <v>402</v>
      </c>
      <c r="J316" s="76" t="s">
        <v>81</v>
      </c>
      <c r="K316" s="88" t="s">
        <v>82</v>
      </c>
      <c r="L316" s="76" t="s">
        <v>83</v>
      </c>
    </row>
    <row r="317" spans="1:12">
      <c r="A317" s="75">
        <v>46105</v>
      </c>
      <c r="B317" s="95" t="s">
        <v>403</v>
      </c>
      <c r="C317" s="77" t="s">
        <v>149</v>
      </c>
      <c r="D317" s="78" t="s">
        <v>10</v>
      </c>
      <c r="E317" s="77">
        <v>32200</v>
      </c>
      <c r="F317" s="76">
        <f t="shared" si="4"/>
        <v>56.886439120910197</v>
      </c>
      <c r="G317" s="76">
        <v>566.04</v>
      </c>
      <c r="H317" s="77" t="s">
        <v>27</v>
      </c>
      <c r="I317" s="76" t="s">
        <v>404</v>
      </c>
      <c r="J317" s="76" t="s">
        <v>81</v>
      </c>
      <c r="K317" s="88" t="s">
        <v>82</v>
      </c>
      <c r="L317" s="76" t="s">
        <v>83</v>
      </c>
    </row>
    <row r="318" spans="1:12">
      <c r="A318" s="75">
        <v>46106</v>
      </c>
      <c r="B318" s="76" t="s">
        <v>405</v>
      </c>
      <c r="C318" s="86" t="s">
        <v>86</v>
      </c>
      <c r="D318" s="78" t="s">
        <v>10</v>
      </c>
      <c r="E318" s="77">
        <v>3000</v>
      </c>
      <c r="F318" s="76">
        <f t="shared" si="4"/>
        <v>5.2999788000847996</v>
      </c>
      <c r="G318" s="76">
        <v>566.04</v>
      </c>
      <c r="H318" s="77" t="s">
        <v>9</v>
      </c>
      <c r="I318" s="106" t="s">
        <v>406</v>
      </c>
      <c r="J318" s="76" t="s">
        <v>81</v>
      </c>
      <c r="K318" s="88" t="s">
        <v>82</v>
      </c>
      <c r="L318" s="76" t="s">
        <v>83</v>
      </c>
    </row>
    <row r="319" spans="1:12">
      <c r="A319" s="71">
        <v>46106</v>
      </c>
      <c r="B319" s="74" t="s">
        <v>407</v>
      </c>
      <c r="C319" s="80" t="s">
        <v>86</v>
      </c>
      <c r="D319" s="77" t="s">
        <v>84</v>
      </c>
      <c r="E319" s="82">
        <v>3000</v>
      </c>
      <c r="F319" s="76">
        <f t="shared" si="4"/>
        <v>5.2999788000847996</v>
      </c>
      <c r="G319" s="76">
        <v>566.04</v>
      </c>
      <c r="H319" s="80" t="s">
        <v>11</v>
      </c>
      <c r="I319" s="90" t="s">
        <v>408</v>
      </c>
      <c r="J319" s="76" t="s">
        <v>81</v>
      </c>
      <c r="K319" s="88" t="s">
        <v>322</v>
      </c>
      <c r="L319" s="76" t="s">
        <v>83</v>
      </c>
    </row>
    <row r="320" spans="1:12">
      <c r="A320" s="71">
        <v>46106</v>
      </c>
      <c r="B320" s="74" t="s">
        <v>409</v>
      </c>
      <c r="C320" s="80" t="s">
        <v>128</v>
      </c>
      <c r="D320" s="77" t="s">
        <v>84</v>
      </c>
      <c r="E320" s="82">
        <v>4000</v>
      </c>
      <c r="F320" s="76">
        <f t="shared" si="4"/>
        <v>7.06663840011307</v>
      </c>
      <c r="G320" s="76">
        <v>566.04</v>
      </c>
      <c r="H320" s="80" t="s">
        <v>11</v>
      </c>
      <c r="I320" s="90" t="s">
        <v>408</v>
      </c>
      <c r="J320" s="76" t="s">
        <v>81</v>
      </c>
      <c r="K320" s="88" t="s">
        <v>322</v>
      </c>
      <c r="L320" s="76" t="s">
        <v>83</v>
      </c>
    </row>
    <row r="321" spans="1:12">
      <c r="A321" s="71">
        <v>46106</v>
      </c>
      <c r="B321" s="74" t="s">
        <v>410</v>
      </c>
      <c r="C321" s="80" t="s">
        <v>86</v>
      </c>
      <c r="D321" s="77" t="s">
        <v>84</v>
      </c>
      <c r="E321" s="82">
        <v>2000</v>
      </c>
      <c r="F321" s="76">
        <f t="shared" si="4"/>
        <v>3.5333192000565301</v>
      </c>
      <c r="G321" s="76">
        <v>566.04</v>
      </c>
      <c r="H321" s="80" t="s">
        <v>11</v>
      </c>
      <c r="I321" s="90" t="s">
        <v>408</v>
      </c>
      <c r="J321" s="76" t="s">
        <v>81</v>
      </c>
      <c r="K321" s="88" t="s">
        <v>322</v>
      </c>
      <c r="L321" s="76" t="s">
        <v>83</v>
      </c>
    </row>
    <row r="322" spans="1:12">
      <c r="A322" s="71">
        <v>46106</v>
      </c>
      <c r="B322" s="74" t="s">
        <v>411</v>
      </c>
      <c r="C322" s="80" t="s">
        <v>89</v>
      </c>
      <c r="D322" s="77" t="s">
        <v>84</v>
      </c>
      <c r="E322" s="82">
        <v>13000</v>
      </c>
      <c r="F322" s="76">
        <f t="shared" ref="F322:F385" si="5">+E322/G322</f>
        <v>22.9665748003675</v>
      </c>
      <c r="G322" s="76">
        <v>566.04</v>
      </c>
      <c r="H322" s="80" t="s">
        <v>11</v>
      </c>
      <c r="I322" s="90" t="s">
        <v>408</v>
      </c>
      <c r="J322" s="76" t="s">
        <v>81</v>
      </c>
      <c r="K322" s="88" t="s">
        <v>322</v>
      </c>
      <c r="L322" s="76" t="s">
        <v>83</v>
      </c>
    </row>
    <row r="323" spans="1:12">
      <c r="A323" s="71">
        <v>46106</v>
      </c>
      <c r="B323" s="74" t="s">
        <v>412</v>
      </c>
      <c r="C323" s="80" t="s">
        <v>89</v>
      </c>
      <c r="D323" s="77" t="s">
        <v>84</v>
      </c>
      <c r="E323" s="82">
        <v>5000</v>
      </c>
      <c r="F323" s="76">
        <f t="shared" si="5"/>
        <v>8.8332980001413297</v>
      </c>
      <c r="G323" s="76">
        <v>566.04</v>
      </c>
      <c r="H323" s="80" t="s">
        <v>11</v>
      </c>
      <c r="I323" s="90" t="s">
        <v>408</v>
      </c>
      <c r="J323" s="76" t="s">
        <v>81</v>
      </c>
      <c r="K323" s="88" t="s">
        <v>322</v>
      </c>
      <c r="L323" s="76" t="s">
        <v>83</v>
      </c>
    </row>
    <row r="324" spans="1:12">
      <c r="A324" s="71">
        <v>46106</v>
      </c>
      <c r="B324" s="74" t="s">
        <v>413</v>
      </c>
      <c r="C324" s="80" t="s">
        <v>86</v>
      </c>
      <c r="D324" s="77" t="s">
        <v>84</v>
      </c>
      <c r="E324" s="82">
        <v>10000</v>
      </c>
      <c r="F324" s="76">
        <f t="shared" si="5"/>
        <v>17.666596000282698</v>
      </c>
      <c r="G324" s="76">
        <v>566.04</v>
      </c>
      <c r="H324" s="80" t="s">
        <v>11</v>
      </c>
      <c r="I324" s="90" t="s">
        <v>408</v>
      </c>
      <c r="J324" s="76" t="s">
        <v>81</v>
      </c>
      <c r="K324" s="88" t="s">
        <v>322</v>
      </c>
      <c r="L324" s="76" t="s">
        <v>83</v>
      </c>
    </row>
    <row r="325" spans="1:12">
      <c r="A325" s="71">
        <v>46106</v>
      </c>
      <c r="B325" s="74" t="s">
        <v>414</v>
      </c>
      <c r="C325" s="80" t="s">
        <v>86</v>
      </c>
      <c r="D325" s="77" t="s">
        <v>84</v>
      </c>
      <c r="E325" s="82">
        <v>500</v>
      </c>
      <c r="F325" s="76">
        <f t="shared" si="5"/>
        <v>0.88332980001413297</v>
      </c>
      <c r="G325" s="76">
        <v>566.04</v>
      </c>
      <c r="H325" s="80" t="s">
        <v>11</v>
      </c>
      <c r="I325" s="90" t="s">
        <v>408</v>
      </c>
      <c r="J325" s="76" t="s">
        <v>81</v>
      </c>
      <c r="K325" s="88" t="s">
        <v>322</v>
      </c>
      <c r="L325" s="76" t="s">
        <v>83</v>
      </c>
    </row>
    <row r="326" spans="1:12">
      <c r="A326" s="71">
        <v>46106</v>
      </c>
      <c r="B326" s="74" t="s">
        <v>415</v>
      </c>
      <c r="C326" s="80" t="s">
        <v>86</v>
      </c>
      <c r="D326" s="77" t="s">
        <v>84</v>
      </c>
      <c r="E326" s="82">
        <v>500</v>
      </c>
      <c r="F326" s="76">
        <f t="shared" si="5"/>
        <v>0.88332980001413297</v>
      </c>
      <c r="G326" s="76">
        <v>566.04</v>
      </c>
      <c r="H326" s="80" t="s">
        <v>11</v>
      </c>
      <c r="I326" s="90" t="s">
        <v>408</v>
      </c>
      <c r="J326" s="76" t="s">
        <v>81</v>
      </c>
      <c r="K326" s="88" t="s">
        <v>322</v>
      </c>
      <c r="L326" s="76" t="s">
        <v>83</v>
      </c>
    </row>
    <row r="327" spans="1:12">
      <c r="A327" s="75">
        <v>46106</v>
      </c>
      <c r="B327" s="76" t="s">
        <v>416</v>
      </c>
      <c r="C327" s="78" t="s">
        <v>236</v>
      </c>
      <c r="D327" s="77" t="s">
        <v>26</v>
      </c>
      <c r="E327" s="77">
        <v>2600</v>
      </c>
      <c r="F327" s="76">
        <f t="shared" si="5"/>
        <v>4.5933149600734904</v>
      </c>
      <c r="G327" s="76">
        <v>566.04</v>
      </c>
      <c r="H327" s="77" t="s">
        <v>25</v>
      </c>
      <c r="I327" s="89" t="s">
        <v>417</v>
      </c>
      <c r="J327" s="76" t="s">
        <v>81</v>
      </c>
      <c r="K327" s="88" t="s">
        <v>82</v>
      </c>
      <c r="L327" s="76" t="s">
        <v>83</v>
      </c>
    </row>
    <row r="328" spans="1:12">
      <c r="A328" s="75">
        <v>46106</v>
      </c>
      <c r="B328" s="76" t="s">
        <v>418</v>
      </c>
      <c r="C328" s="77" t="s">
        <v>86</v>
      </c>
      <c r="D328" s="77" t="s">
        <v>26</v>
      </c>
      <c r="E328" s="77">
        <v>4500</v>
      </c>
      <c r="F328" s="76">
        <f t="shared" si="5"/>
        <v>7.9499682001272003</v>
      </c>
      <c r="G328" s="76">
        <v>566.04</v>
      </c>
      <c r="H328" s="77" t="s">
        <v>25</v>
      </c>
      <c r="I328" s="89" t="s">
        <v>406</v>
      </c>
      <c r="J328" s="76" t="s">
        <v>81</v>
      </c>
      <c r="K328" s="88" t="s">
        <v>82</v>
      </c>
      <c r="L328" s="76" t="s">
        <v>83</v>
      </c>
    </row>
    <row r="329" spans="1:12">
      <c r="A329" s="75">
        <v>46106</v>
      </c>
      <c r="B329" s="76" t="s">
        <v>419</v>
      </c>
      <c r="C329" s="77" t="s">
        <v>420</v>
      </c>
      <c r="D329" s="77" t="s">
        <v>26</v>
      </c>
      <c r="E329" s="87">
        <v>10000</v>
      </c>
      <c r="F329" s="76">
        <f t="shared" si="5"/>
        <v>17.666596000282698</v>
      </c>
      <c r="G329" s="76">
        <v>566.04</v>
      </c>
      <c r="H329" s="77" t="s">
        <v>25</v>
      </c>
      <c r="I329" s="89" t="s">
        <v>421</v>
      </c>
      <c r="J329" s="76" t="s">
        <v>81</v>
      </c>
      <c r="K329" s="88" t="s">
        <v>82</v>
      </c>
      <c r="L329" s="76" t="s">
        <v>83</v>
      </c>
    </row>
    <row r="330" spans="1:12">
      <c r="A330" s="75">
        <v>46106</v>
      </c>
      <c r="B330" s="76" t="s">
        <v>422</v>
      </c>
      <c r="C330" s="77" t="s">
        <v>420</v>
      </c>
      <c r="D330" s="77" t="s">
        <v>26</v>
      </c>
      <c r="E330" s="87">
        <v>10000</v>
      </c>
      <c r="F330" s="76">
        <f t="shared" si="5"/>
        <v>17.666596000282698</v>
      </c>
      <c r="G330" s="76">
        <v>566.04</v>
      </c>
      <c r="H330" s="77" t="s">
        <v>25</v>
      </c>
      <c r="I330" s="89" t="s">
        <v>421</v>
      </c>
      <c r="J330" s="76" t="s">
        <v>81</v>
      </c>
      <c r="K330" s="88" t="s">
        <v>82</v>
      </c>
      <c r="L330" s="76" t="s">
        <v>83</v>
      </c>
    </row>
    <row r="331" spans="1:12">
      <c r="A331" s="75">
        <v>46106</v>
      </c>
      <c r="B331" s="76" t="s">
        <v>423</v>
      </c>
      <c r="C331" s="77" t="s">
        <v>420</v>
      </c>
      <c r="D331" s="77" t="s">
        <v>26</v>
      </c>
      <c r="E331" s="87">
        <v>10000</v>
      </c>
      <c r="F331" s="76">
        <f t="shared" si="5"/>
        <v>17.666596000282698</v>
      </c>
      <c r="G331" s="76">
        <v>566.04</v>
      </c>
      <c r="H331" s="77" t="s">
        <v>25</v>
      </c>
      <c r="I331" s="89" t="s">
        <v>421</v>
      </c>
      <c r="J331" s="76" t="s">
        <v>81</v>
      </c>
      <c r="K331" s="88" t="s">
        <v>82</v>
      </c>
      <c r="L331" s="76" t="s">
        <v>83</v>
      </c>
    </row>
    <row r="332" spans="1:12">
      <c r="A332" s="75">
        <v>46106</v>
      </c>
      <c r="B332" s="76" t="s">
        <v>424</v>
      </c>
      <c r="C332" s="77" t="s">
        <v>420</v>
      </c>
      <c r="D332" s="77" t="s">
        <v>26</v>
      </c>
      <c r="E332" s="87">
        <v>10000</v>
      </c>
      <c r="F332" s="76">
        <f t="shared" si="5"/>
        <v>17.666596000282698</v>
      </c>
      <c r="G332" s="76">
        <v>566.04</v>
      </c>
      <c r="H332" s="77" t="s">
        <v>25</v>
      </c>
      <c r="I332" s="89" t="s">
        <v>421</v>
      </c>
      <c r="J332" s="76" t="s">
        <v>81</v>
      </c>
      <c r="K332" s="88" t="s">
        <v>82</v>
      </c>
      <c r="L332" s="76" t="s">
        <v>83</v>
      </c>
    </row>
    <row r="333" spans="1:12">
      <c r="A333" s="75">
        <v>46106</v>
      </c>
      <c r="B333" s="76" t="s">
        <v>425</v>
      </c>
      <c r="C333" s="77" t="s">
        <v>420</v>
      </c>
      <c r="D333" s="77" t="s">
        <v>26</v>
      </c>
      <c r="E333" s="87">
        <v>10000</v>
      </c>
      <c r="F333" s="76">
        <f t="shared" si="5"/>
        <v>17.666596000282698</v>
      </c>
      <c r="G333" s="76">
        <v>566.04</v>
      </c>
      <c r="H333" s="77" t="s">
        <v>25</v>
      </c>
      <c r="I333" s="89" t="s">
        <v>421</v>
      </c>
      <c r="J333" s="76" t="s">
        <v>81</v>
      </c>
      <c r="K333" s="88" t="s">
        <v>82</v>
      </c>
      <c r="L333" s="76" t="s">
        <v>83</v>
      </c>
    </row>
    <row r="334" spans="1:12">
      <c r="A334" s="75">
        <v>46106</v>
      </c>
      <c r="B334" s="76" t="s">
        <v>426</v>
      </c>
      <c r="C334" s="77" t="s">
        <v>420</v>
      </c>
      <c r="D334" s="77" t="s">
        <v>26</v>
      </c>
      <c r="E334" s="87">
        <v>10000</v>
      </c>
      <c r="F334" s="76">
        <f t="shared" si="5"/>
        <v>17.666596000282698</v>
      </c>
      <c r="G334" s="76">
        <v>566.04</v>
      </c>
      <c r="H334" s="77" t="s">
        <v>25</v>
      </c>
      <c r="I334" s="89" t="s">
        <v>421</v>
      </c>
      <c r="J334" s="76" t="s">
        <v>81</v>
      </c>
      <c r="K334" s="88" t="s">
        <v>82</v>
      </c>
      <c r="L334" s="76" t="s">
        <v>83</v>
      </c>
    </row>
    <row r="335" spans="1:12">
      <c r="A335" s="75">
        <v>46106</v>
      </c>
      <c r="B335" s="76" t="s">
        <v>427</v>
      </c>
      <c r="C335" s="77" t="s">
        <v>420</v>
      </c>
      <c r="D335" s="77" t="s">
        <v>26</v>
      </c>
      <c r="E335" s="87">
        <v>10000</v>
      </c>
      <c r="F335" s="76">
        <f t="shared" si="5"/>
        <v>17.666596000282698</v>
      </c>
      <c r="G335" s="76">
        <v>566.04</v>
      </c>
      <c r="H335" s="77" t="s">
        <v>25</v>
      </c>
      <c r="I335" s="89" t="s">
        <v>421</v>
      </c>
      <c r="J335" s="76" t="s">
        <v>81</v>
      </c>
      <c r="K335" s="88" t="s">
        <v>82</v>
      </c>
      <c r="L335" s="76" t="s">
        <v>83</v>
      </c>
    </row>
    <row r="336" spans="1:12">
      <c r="A336" s="75">
        <v>46106</v>
      </c>
      <c r="B336" s="76" t="s">
        <v>428</v>
      </c>
      <c r="C336" s="77" t="s">
        <v>420</v>
      </c>
      <c r="D336" s="77" t="s">
        <v>26</v>
      </c>
      <c r="E336" s="87">
        <v>10000</v>
      </c>
      <c r="F336" s="76">
        <f t="shared" si="5"/>
        <v>17.666596000282698</v>
      </c>
      <c r="G336" s="76">
        <v>566.04</v>
      </c>
      <c r="H336" s="77" t="s">
        <v>25</v>
      </c>
      <c r="I336" s="89" t="s">
        <v>421</v>
      </c>
      <c r="J336" s="76" t="s">
        <v>81</v>
      </c>
      <c r="K336" s="88" t="s">
        <v>82</v>
      </c>
      <c r="L336" s="76" t="s">
        <v>83</v>
      </c>
    </row>
    <row r="337" spans="1:12">
      <c r="A337" s="75">
        <v>46106</v>
      </c>
      <c r="B337" s="76" t="s">
        <v>429</v>
      </c>
      <c r="C337" s="77" t="s">
        <v>420</v>
      </c>
      <c r="D337" s="77" t="s">
        <v>26</v>
      </c>
      <c r="E337" s="87">
        <v>7000</v>
      </c>
      <c r="F337" s="76">
        <f t="shared" si="5"/>
        <v>12.366617200197901</v>
      </c>
      <c r="G337" s="76">
        <v>566.04</v>
      </c>
      <c r="H337" s="77" t="s">
        <v>25</v>
      </c>
      <c r="I337" s="89" t="s">
        <v>421</v>
      </c>
      <c r="J337" s="76" t="s">
        <v>81</v>
      </c>
      <c r="K337" s="88" t="s">
        <v>82</v>
      </c>
      <c r="L337" s="76" t="s">
        <v>83</v>
      </c>
    </row>
    <row r="338" spans="1:12">
      <c r="A338" s="75">
        <v>46106</v>
      </c>
      <c r="B338" s="76" t="s">
        <v>429</v>
      </c>
      <c r="C338" s="77" t="s">
        <v>420</v>
      </c>
      <c r="D338" s="77" t="s">
        <v>26</v>
      </c>
      <c r="E338" s="87">
        <v>7000</v>
      </c>
      <c r="F338" s="76">
        <f t="shared" si="5"/>
        <v>12.366617200197901</v>
      </c>
      <c r="G338" s="76">
        <v>566.04</v>
      </c>
      <c r="H338" s="77" t="s">
        <v>25</v>
      </c>
      <c r="I338" s="89" t="s">
        <v>421</v>
      </c>
      <c r="J338" s="76" t="s">
        <v>81</v>
      </c>
      <c r="K338" s="88" t="s">
        <v>82</v>
      </c>
      <c r="L338" s="76" t="s">
        <v>83</v>
      </c>
    </row>
    <row r="339" spans="1:12">
      <c r="A339" s="75">
        <v>46106</v>
      </c>
      <c r="B339" s="76" t="s">
        <v>429</v>
      </c>
      <c r="C339" s="77" t="s">
        <v>420</v>
      </c>
      <c r="D339" s="77" t="s">
        <v>26</v>
      </c>
      <c r="E339" s="87">
        <v>7000</v>
      </c>
      <c r="F339" s="76">
        <f t="shared" si="5"/>
        <v>12.366617200197901</v>
      </c>
      <c r="G339" s="76">
        <v>566.04</v>
      </c>
      <c r="H339" s="77" t="s">
        <v>25</v>
      </c>
      <c r="I339" s="89" t="s">
        <v>421</v>
      </c>
      <c r="J339" s="76" t="s">
        <v>81</v>
      </c>
      <c r="K339" s="88" t="s">
        <v>82</v>
      </c>
      <c r="L339" s="76" t="s">
        <v>83</v>
      </c>
    </row>
    <row r="340" spans="1:12">
      <c r="A340" s="75">
        <v>46106</v>
      </c>
      <c r="B340" s="76" t="s">
        <v>430</v>
      </c>
      <c r="C340" s="77" t="s">
        <v>420</v>
      </c>
      <c r="D340" s="77" t="s">
        <v>26</v>
      </c>
      <c r="E340" s="87">
        <v>5000</v>
      </c>
      <c r="F340" s="76">
        <f t="shared" si="5"/>
        <v>8.8332980001413297</v>
      </c>
      <c r="G340" s="76">
        <v>566.04</v>
      </c>
      <c r="H340" s="77" t="s">
        <v>25</v>
      </c>
      <c r="I340" s="89" t="s">
        <v>421</v>
      </c>
      <c r="J340" s="76" t="s">
        <v>81</v>
      </c>
      <c r="K340" s="88" t="s">
        <v>82</v>
      </c>
      <c r="L340" s="76" t="s">
        <v>83</v>
      </c>
    </row>
    <row r="341" spans="1:12">
      <c r="A341" s="75">
        <v>46106</v>
      </c>
      <c r="B341" s="76" t="s">
        <v>431</v>
      </c>
      <c r="C341" s="77" t="s">
        <v>420</v>
      </c>
      <c r="D341" s="77" t="s">
        <v>26</v>
      </c>
      <c r="E341" s="87">
        <v>5000</v>
      </c>
      <c r="F341" s="76">
        <f t="shared" si="5"/>
        <v>8.8332980001413297</v>
      </c>
      <c r="G341" s="76">
        <v>566.04</v>
      </c>
      <c r="H341" s="77" t="s">
        <v>25</v>
      </c>
      <c r="I341" s="89" t="s">
        <v>421</v>
      </c>
      <c r="J341" s="76" t="s">
        <v>81</v>
      </c>
      <c r="K341" s="88" t="s">
        <v>82</v>
      </c>
      <c r="L341" s="76" t="s">
        <v>83</v>
      </c>
    </row>
    <row r="342" spans="1:12">
      <c r="A342" s="75">
        <v>46106</v>
      </c>
      <c r="B342" s="76" t="s">
        <v>432</v>
      </c>
      <c r="C342" s="77" t="s">
        <v>420</v>
      </c>
      <c r="D342" s="77" t="s">
        <v>26</v>
      </c>
      <c r="E342" s="87">
        <v>5000</v>
      </c>
      <c r="F342" s="76">
        <f t="shared" si="5"/>
        <v>8.8332980001413297</v>
      </c>
      <c r="G342" s="76">
        <v>566.04</v>
      </c>
      <c r="H342" s="77" t="s">
        <v>25</v>
      </c>
      <c r="I342" s="89" t="s">
        <v>421</v>
      </c>
      <c r="J342" s="76" t="s">
        <v>81</v>
      </c>
      <c r="K342" s="88" t="s">
        <v>82</v>
      </c>
      <c r="L342" s="76" t="s">
        <v>83</v>
      </c>
    </row>
    <row r="343" spans="1:12">
      <c r="A343" s="75">
        <v>46106</v>
      </c>
      <c r="B343" s="76" t="s">
        <v>433</v>
      </c>
      <c r="C343" s="77" t="s">
        <v>420</v>
      </c>
      <c r="D343" s="77" t="s">
        <v>26</v>
      </c>
      <c r="E343" s="87">
        <v>5000</v>
      </c>
      <c r="F343" s="76">
        <f t="shared" si="5"/>
        <v>8.8332980001413297</v>
      </c>
      <c r="G343" s="76">
        <v>566.04</v>
      </c>
      <c r="H343" s="77" t="s">
        <v>25</v>
      </c>
      <c r="I343" s="89" t="s">
        <v>421</v>
      </c>
      <c r="J343" s="76" t="s">
        <v>81</v>
      </c>
      <c r="K343" s="88" t="s">
        <v>82</v>
      </c>
      <c r="L343" s="76" t="s">
        <v>83</v>
      </c>
    </row>
    <row r="344" spans="1:12">
      <c r="A344" s="75">
        <v>46106</v>
      </c>
      <c r="B344" s="76" t="s">
        <v>434</v>
      </c>
      <c r="C344" s="77" t="s">
        <v>420</v>
      </c>
      <c r="D344" s="77" t="s">
        <v>26</v>
      </c>
      <c r="E344" s="87">
        <v>5000</v>
      </c>
      <c r="F344" s="76">
        <f t="shared" si="5"/>
        <v>8.8332980001413297</v>
      </c>
      <c r="G344" s="76">
        <v>566.04</v>
      </c>
      <c r="H344" s="77" t="s">
        <v>25</v>
      </c>
      <c r="I344" s="89" t="s">
        <v>421</v>
      </c>
      <c r="J344" s="76" t="s">
        <v>81</v>
      </c>
      <c r="K344" s="88" t="s">
        <v>82</v>
      </c>
      <c r="L344" s="76" t="s">
        <v>83</v>
      </c>
    </row>
    <row r="345" spans="1:12">
      <c r="A345" s="75">
        <v>46106</v>
      </c>
      <c r="B345" s="76" t="s">
        <v>435</v>
      </c>
      <c r="C345" s="77" t="s">
        <v>420</v>
      </c>
      <c r="D345" s="77" t="s">
        <v>26</v>
      </c>
      <c r="E345" s="87">
        <v>5000</v>
      </c>
      <c r="F345" s="76">
        <f t="shared" si="5"/>
        <v>8.8332980001413297</v>
      </c>
      <c r="G345" s="76">
        <v>566.04</v>
      </c>
      <c r="H345" s="77" t="s">
        <v>25</v>
      </c>
      <c r="I345" s="89" t="s">
        <v>421</v>
      </c>
      <c r="J345" s="76" t="s">
        <v>81</v>
      </c>
      <c r="K345" s="88" t="s">
        <v>82</v>
      </c>
      <c r="L345" s="76" t="s">
        <v>83</v>
      </c>
    </row>
    <row r="346" spans="1:12">
      <c r="A346" s="75">
        <v>46106</v>
      </c>
      <c r="B346" s="76" t="s">
        <v>436</v>
      </c>
      <c r="C346" s="77" t="s">
        <v>420</v>
      </c>
      <c r="D346" s="77" t="s">
        <v>26</v>
      </c>
      <c r="E346" s="87">
        <v>5000</v>
      </c>
      <c r="F346" s="76">
        <f t="shared" si="5"/>
        <v>8.8332980001413297</v>
      </c>
      <c r="G346" s="76">
        <v>566.04</v>
      </c>
      <c r="H346" s="77" t="s">
        <v>25</v>
      </c>
      <c r="I346" s="89" t="s">
        <v>421</v>
      </c>
      <c r="J346" s="76" t="s">
        <v>81</v>
      </c>
      <c r="K346" s="88" t="s">
        <v>82</v>
      </c>
      <c r="L346" s="76" t="s">
        <v>83</v>
      </c>
    </row>
    <row r="347" spans="1:12">
      <c r="A347" s="75">
        <v>46106</v>
      </c>
      <c r="B347" s="76" t="s">
        <v>437</v>
      </c>
      <c r="C347" s="77" t="s">
        <v>420</v>
      </c>
      <c r="D347" s="77" t="s">
        <v>26</v>
      </c>
      <c r="E347" s="87">
        <v>5000</v>
      </c>
      <c r="F347" s="76">
        <f t="shared" si="5"/>
        <v>8.8332980001413297</v>
      </c>
      <c r="G347" s="76">
        <v>566.04</v>
      </c>
      <c r="H347" s="77" t="s">
        <v>25</v>
      </c>
      <c r="I347" s="89" t="s">
        <v>421</v>
      </c>
      <c r="J347" s="76" t="s">
        <v>81</v>
      </c>
      <c r="K347" s="88" t="s">
        <v>82</v>
      </c>
      <c r="L347" s="76" t="s">
        <v>83</v>
      </c>
    </row>
    <row r="348" spans="1:12">
      <c r="A348" s="75">
        <v>46106</v>
      </c>
      <c r="B348" s="76" t="s">
        <v>438</v>
      </c>
      <c r="C348" s="77" t="s">
        <v>420</v>
      </c>
      <c r="D348" s="77" t="s">
        <v>26</v>
      </c>
      <c r="E348" s="87">
        <v>5000</v>
      </c>
      <c r="F348" s="76">
        <f t="shared" si="5"/>
        <v>8.8332980001413297</v>
      </c>
      <c r="G348" s="76">
        <v>566.04</v>
      </c>
      <c r="H348" s="77" t="s">
        <v>25</v>
      </c>
      <c r="I348" s="89" t="s">
        <v>421</v>
      </c>
      <c r="J348" s="76" t="s">
        <v>81</v>
      </c>
      <c r="K348" s="88" t="s">
        <v>82</v>
      </c>
      <c r="L348" s="76" t="s">
        <v>83</v>
      </c>
    </row>
    <row r="349" spans="1:12">
      <c r="A349" s="75">
        <v>46106</v>
      </c>
      <c r="B349" s="76" t="s">
        <v>439</v>
      </c>
      <c r="C349" s="77" t="s">
        <v>420</v>
      </c>
      <c r="D349" s="77" t="s">
        <v>26</v>
      </c>
      <c r="E349" s="87">
        <v>5000</v>
      </c>
      <c r="F349" s="76">
        <f t="shared" si="5"/>
        <v>8.8332980001413297</v>
      </c>
      <c r="G349" s="76">
        <v>566.04</v>
      </c>
      <c r="H349" s="77" t="s">
        <v>25</v>
      </c>
      <c r="I349" s="89" t="s">
        <v>421</v>
      </c>
      <c r="J349" s="76" t="s">
        <v>81</v>
      </c>
      <c r="K349" s="88" t="s">
        <v>82</v>
      </c>
      <c r="L349" s="76" t="s">
        <v>83</v>
      </c>
    </row>
    <row r="350" spans="1:12">
      <c r="A350" s="75">
        <v>46106</v>
      </c>
      <c r="B350" s="76" t="s">
        <v>440</v>
      </c>
      <c r="C350" s="77" t="s">
        <v>420</v>
      </c>
      <c r="D350" s="77" t="s">
        <v>26</v>
      </c>
      <c r="E350" s="87">
        <v>5000</v>
      </c>
      <c r="F350" s="76">
        <f t="shared" si="5"/>
        <v>8.8332980001413297</v>
      </c>
      <c r="G350" s="76">
        <v>566.04</v>
      </c>
      <c r="H350" s="77" t="s">
        <v>25</v>
      </c>
      <c r="I350" s="89" t="s">
        <v>421</v>
      </c>
      <c r="J350" s="76" t="s">
        <v>81</v>
      </c>
      <c r="K350" s="88" t="s">
        <v>82</v>
      </c>
      <c r="L350" s="76" t="s">
        <v>83</v>
      </c>
    </row>
    <row r="351" spans="1:12">
      <c r="A351" s="75">
        <v>46106</v>
      </c>
      <c r="B351" s="76" t="s">
        <v>441</v>
      </c>
      <c r="C351" s="77" t="s">
        <v>420</v>
      </c>
      <c r="D351" s="77" t="s">
        <v>26</v>
      </c>
      <c r="E351" s="87">
        <v>5000</v>
      </c>
      <c r="F351" s="76">
        <f t="shared" si="5"/>
        <v>8.8332980001413297</v>
      </c>
      <c r="G351" s="76">
        <v>566.04</v>
      </c>
      <c r="H351" s="77" t="s">
        <v>25</v>
      </c>
      <c r="I351" s="89" t="s">
        <v>421</v>
      </c>
      <c r="J351" s="76" t="s">
        <v>81</v>
      </c>
      <c r="K351" s="88" t="s">
        <v>82</v>
      </c>
      <c r="L351" s="76" t="s">
        <v>83</v>
      </c>
    </row>
    <row r="352" spans="1:12">
      <c r="A352" s="75">
        <v>46106</v>
      </c>
      <c r="B352" s="76" t="s">
        <v>442</v>
      </c>
      <c r="C352" s="77" t="s">
        <v>420</v>
      </c>
      <c r="D352" s="77" t="s">
        <v>26</v>
      </c>
      <c r="E352" s="87">
        <v>5000</v>
      </c>
      <c r="F352" s="76">
        <f t="shared" si="5"/>
        <v>8.8332980001413297</v>
      </c>
      <c r="G352" s="76">
        <v>566.04</v>
      </c>
      <c r="H352" s="77" t="s">
        <v>25</v>
      </c>
      <c r="I352" s="89" t="s">
        <v>421</v>
      </c>
      <c r="J352" s="76" t="s">
        <v>81</v>
      </c>
      <c r="K352" s="88" t="s">
        <v>82</v>
      </c>
      <c r="L352" s="76" t="s">
        <v>83</v>
      </c>
    </row>
    <row r="353" spans="1:12">
      <c r="A353" s="75">
        <v>46106</v>
      </c>
      <c r="B353" s="76" t="s">
        <v>440</v>
      </c>
      <c r="C353" s="77" t="s">
        <v>420</v>
      </c>
      <c r="D353" s="77" t="s">
        <v>26</v>
      </c>
      <c r="E353" s="87">
        <v>5000</v>
      </c>
      <c r="F353" s="76">
        <f t="shared" si="5"/>
        <v>8.8332980001413297</v>
      </c>
      <c r="G353" s="76">
        <v>566.04</v>
      </c>
      <c r="H353" s="77" t="s">
        <v>25</v>
      </c>
      <c r="I353" s="89" t="s">
        <v>421</v>
      </c>
      <c r="J353" s="76" t="s">
        <v>81</v>
      </c>
      <c r="K353" s="88" t="s">
        <v>82</v>
      </c>
      <c r="L353" s="76" t="s">
        <v>83</v>
      </c>
    </row>
    <row r="354" spans="1:12">
      <c r="A354" s="75">
        <v>46106</v>
      </c>
      <c r="B354" s="76" t="s">
        <v>443</v>
      </c>
      <c r="C354" s="77" t="s">
        <v>420</v>
      </c>
      <c r="D354" s="77" t="s">
        <v>26</v>
      </c>
      <c r="E354" s="87">
        <v>5000</v>
      </c>
      <c r="F354" s="76">
        <f t="shared" si="5"/>
        <v>8.8332980001413297</v>
      </c>
      <c r="G354" s="76">
        <v>566.04</v>
      </c>
      <c r="H354" s="77" t="s">
        <v>25</v>
      </c>
      <c r="I354" s="89" t="s">
        <v>421</v>
      </c>
      <c r="J354" s="76" t="s">
        <v>81</v>
      </c>
      <c r="K354" s="88" t="s">
        <v>82</v>
      </c>
      <c r="L354" s="76" t="s">
        <v>83</v>
      </c>
    </row>
    <row r="355" spans="1:12">
      <c r="A355" s="75">
        <v>46106</v>
      </c>
      <c r="B355" s="76" t="s">
        <v>444</v>
      </c>
      <c r="C355" s="77" t="s">
        <v>86</v>
      </c>
      <c r="D355" s="77" t="s">
        <v>84</v>
      </c>
      <c r="E355" s="77">
        <v>3000</v>
      </c>
      <c r="F355" s="76">
        <f t="shared" si="5"/>
        <v>5.2999788000847996</v>
      </c>
      <c r="G355" s="76">
        <v>566.04</v>
      </c>
      <c r="H355" s="77" t="s">
        <v>20</v>
      </c>
      <c r="I355" s="89" t="s">
        <v>445</v>
      </c>
      <c r="J355" s="76" t="s">
        <v>81</v>
      </c>
      <c r="K355" s="88" t="s">
        <v>322</v>
      </c>
      <c r="L355" s="76" t="s">
        <v>83</v>
      </c>
    </row>
    <row r="356" spans="1:12">
      <c r="A356" s="75">
        <v>46106</v>
      </c>
      <c r="B356" s="76" t="s">
        <v>446</v>
      </c>
      <c r="C356" s="77" t="s">
        <v>86</v>
      </c>
      <c r="D356" s="77" t="s">
        <v>84</v>
      </c>
      <c r="E356" s="77">
        <v>2500</v>
      </c>
      <c r="F356" s="76">
        <f t="shared" si="5"/>
        <v>4.4166490000706702</v>
      </c>
      <c r="G356" s="76">
        <v>566.04</v>
      </c>
      <c r="H356" s="77" t="s">
        <v>20</v>
      </c>
      <c r="I356" s="89" t="s">
        <v>445</v>
      </c>
      <c r="J356" s="76" t="s">
        <v>81</v>
      </c>
      <c r="K356" s="88" t="s">
        <v>322</v>
      </c>
      <c r="L356" s="76" t="s">
        <v>83</v>
      </c>
    </row>
    <row r="357" spans="1:12">
      <c r="A357" s="75">
        <v>46106</v>
      </c>
      <c r="B357" s="76" t="s">
        <v>447</v>
      </c>
      <c r="C357" s="77" t="s">
        <v>86</v>
      </c>
      <c r="D357" s="77" t="s">
        <v>84</v>
      </c>
      <c r="E357" s="77">
        <v>1500</v>
      </c>
      <c r="F357" s="76">
        <f t="shared" si="5"/>
        <v>2.6499894000423998</v>
      </c>
      <c r="G357" s="76">
        <v>566.04</v>
      </c>
      <c r="H357" s="77" t="s">
        <v>20</v>
      </c>
      <c r="I357" s="89" t="s">
        <v>445</v>
      </c>
      <c r="J357" s="97" t="s">
        <v>81</v>
      </c>
      <c r="K357" s="88" t="s">
        <v>322</v>
      </c>
      <c r="L357" s="76" t="s">
        <v>83</v>
      </c>
    </row>
    <row r="358" spans="1:12">
      <c r="A358" s="75">
        <v>46106</v>
      </c>
      <c r="B358" s="76" t="s">
        <v>448</v>
      </c>
      <c r="C358" s="77" t="s">
        <v>86</v>
      </c>
      <c r="D358" s="77" t="s">
        <v>84</v>
      </c>
      <c r="E358" s="77">
        <v>1000</v>
      </c>
      <c r="F358" s="76">
        <f t="shared" si="5"/>
        <v>1.7666596000282699</v>
      </c>
      <c r="G358" s="76">
        <v>566.04</v>
      </c>
      <c r="H358" s="77" t="s">
        <v>20</v>
      </c>
      <c r="I358" s="89" t="s">
        <v>445</v>
      </c>
      <c r="J358" s="97" t="s">
        <v>81</v>
      </c>
      <c r="K358" s="88" t="s">
        <v>322</v>
      </c>
      <c r="L358" s="76" t="s">
        <v>83</v>
      </c>
    </row>
    <row r="359" spans="1:12">
      <c r="A359" s="75">
        <v>46106</v>
      </c>
      <c r="B359" s="76" t="s">
        <v>449</v>
      </c>
      <c r="C359" s="77" t="s">
        <v>86</v>
      </c>
      <c r="D359" s="77" t="s">
        <v>84</v>
      </c>
      <c r="E359" s="77">
        <v>500</v>
      </c>
      <c r="F359" s="76">
        <f t="shared" si="5"/>
        <v>0.88332980001413297</v>
      </c>
      <c r="G359" s="76">
        <v>566.04</v>
      </c>
      <c r="H359" s="77" t="s">
        <v>20</v>
      </c>
      <c r="I359" s="89" t="s">
        <v>445</v>
      </c>
      <c r="J359" s="97" t="s">
        <v>81</v>
      </c>
      <c r="K359" s="88" t="s">
        <v>322</v>
      </c>
      <c r="L359" s="76" t="s">
        <v>83</v>
      </c>
    </row>
    <row r="360" spans="1:12">
      <c r="A360" s="75">
        <v>46106</v>
      </c>
      <c r="B360" s="76" t="s">
        <v>450</v>
      </c>
      <c r="C360" s="77" t="s">
        <v>86</v>
      </c>
      <c r="D360" s="77" t="s">
        <v>84</v>
      </c>
      <c r="E360" s="77">
        <v>500</v>
      </c>
      <c r="F360" s="76">
        <f t="shared" si="5"/>
        <v>0.88332980001413297</v>
      </c>
      <c r="G360" s="76">
        <v>566.04</v>
      </c>
      <c r="H360" s="77" t="s">
        <v>20</v>
      </c>
      <c r="I360" s="89" t="s">
        <v>445</v>
      </c>
      <c r="J360" s="97" t="s">
        <v>81</v>
      </c>
      <c r="K360" s="88" t="s">
        <v>322</v>
      </c>
      <c r="L360" s="76" t="s">
        <v>83</v>
      </c>
    </row>
    <row r="361" spans="1:12">
      <c r="A361" s="75">
        <v>46106</v>
      </c>
      <c r="B361" s="76" t="s">
        <v>451</v>
      </c>
      <c r="C361" s="77" t="s">
        <v>89</v>
      </c>
      <c r="D361" s="77" t="s">
        <v>84</v>
      </c>
      <c r="E361" s="77">
        <v>13000</v>
      </c>
      <c r="F361" s="76">
        <f t="shared" si="5"/>
        <v>22.9665748003675</v>
      </c>
      <c r="G361" s="76">
        <v>566.04</v>
      </c>
      <c r="H361" s="77" t="s">
        <v>20</v>
      </c>
      <c r="I361" s="89" t="s">
        <v>445</v>
      </c>
      <c r="J361" s="76" t="s">
        <v>81</v>
      </c>
      <c r="K361" s="88" t="s">
        <v>322</v>
      </c>
      <c r="L361" s="76" t="s">
        <v>83</v>
      </c>
    </row>
    <row r="362" spans="1:12">
      <c r="A362" s="75">
        <v>46106</v>
      </c>
      <c r="B362" s="76" t="s">
        <v>452</v>
      </c>
      <c r="C362" s="77" t="s">
        <v>89</v>
      </c>
      <c r="D362" s="77" t="s">
        <v>84</v>
      </c>
      <c r="E362" s="77">
        <v>5000</v>
      </c>
      <c r="F362" s="76">
        <f t="shared" si="5"/>
        <v>8.8332980001413297</v>
      </c>
      <c r="G362" s="76">
        <v>566.04</v>
      </c>
      <c r="H362" s="77" t="s">
        <v>20</v>
      </c>
      <c r="I362" s="89" t="s">
        <v>445</v>
      </c>
      <c r="J362" s="76" t="s">
        <v>81</v>
      </c>
      <c r="K362" s="88" t="s">
        <v>322</v>
      </c>
      <c r="L362" s="76" t="s">
        <v>83</v>
      </c>
    </row>
    <row r="363" spans="1:12">
      <c r="A363" s="83">
        <v>46106</v>
      </c>
      <c r="B363" s="84" t="s">
        <v>453</v>
      </c>
      <c r="C363" s="81" t="s">
        <v>86</v>
      </c>
      <c r="D363" s="77" t="s">
        <v>84</v>
      </c>
      <c r="E363" s="85">
        <v>2500</v>
      </c>
      <c r="F363" s="76">
        <f t="shared" si="5"/>
        <v>4.4166490000706702</v>
      </c>
      <c r="G363" s="76">
        <v>566.04</v>
      </c>
      <c r="H363" s="81" t="s">
        <v>18</v>
      </c>
      <c r="I363" s="91" t="s">
        <v>454</v>
      </c>
      <c r="J363" s="76" t="s">
        <v>81</v>
      </c>
      <c r="K363" s="88" t="s">
        <v>322</v>
      </c>
      <c r="L363" s="76" t="s">
        <v>83</v>
      </c>
    </row>
    <row r="364" spans="1:12">
      <c r="A364" s="83">
        <v>46106</v>
      </c>
      <c r="B364" s="84" t="s">
        <v>455</v>
      </c>
      <c r="C364" s="81" t="s">
        <v>89</v>
      </c>
      <c r="D364" s="77" t="s">
        <v>84</v>
      </c>
      <c r="E364" s="85">
        <v>5000</v>
      </c>
      <c r="F364" s="76">
        <f t="shared" si="5"/>
        <v>8.8332980001413297</v>
      </c>
      <c r="G364" s="76">
        <v>566.04</v>
      </c>
      <c r="H364" s="81" t="s">
        <v>18</v>
      </c>
      <c r="I364" s="91" t="s">
        <v>454</v>
      </c>
      <c r="J364" s="76" t="s">
        <v>81</v>
      </c>
      <c r="K364" s="88" t="s">
        <v>322</v>
      </c>
      <c r="L364" s="76" t="s">
        <v>83</v>
      </c>
    </row>
    <row r="365" spans="1:12">
      <c r="A365" s="83">
        <v>46106</v>
      </c>
      <c r="B365" s="84" t="s">
        <v>456</v>
      </c>
      <c r="C365" s="81" t="s">
        <v>89</v>
      </c>
      <c r="D365" s="77" t="s">
        <v>84</v>
      </c>
      <c r="E365" s="85">
        <v>13000</v>
      </c>
      <c r="F365" s="76">
        <f t="shared" si="5"/>
        <v>22.9665748003675</v>
      </c>
      <c r="G365" s="76">
        <v>566.04</v>
      </c>
      <c r="H365" s="81" t="s">
        <v>18</v>
      </c>
      <c r="I365" s="91" t="s">
        <v>454</v>
      </c>
      <c r="J365" s="97" t="s">
        <v>81</v>
      </c>
      <c r="K365" s="88" t="s">
        <v>322</v>
      </c>
      <c r="L365" s="76" t="s">
        <v>83</v>
      </c>
    </row>
    <row r="366" spans="1:12">
      <c r="A366" s="83">
        <v>46106</v>
      </c>
      <c r="B366" s="84" t="s">
        <v>457</v>
      </c>
      <c r="C366" s="81" t="s">
        <v>128</v>
      </c>
      <c r="D366" s="77" t="s">
        <v>84</v>
      </c>
      <c r="E366" s="85">
        <v>12000</v>
      </c>
      <c r="F366" s="76">
        <f t="shared" si="5"/>
        <v>21.199915200339198</v>
      </c>
      <c r="G366" s="76">
        <v>566.04</v>
      </c>
      <c r="H366" s="81" t="s">
        <v>18</v>
      </c>
      <c r="I366" s="91" t="s">
        <v>454</v>
      </c>
      <c r="J366" s="97" t="s">
        <v>81</v>
      </c>
      <c r="K366" s="88" t="s">
        <v>322</v>
      </c>
      <c r="L366" s="76" t="s">
        <v>83</v>
      </c>
    </row>
    <row r="367" spans="1:12">
      <c r="A367" s="83">
        <v>46106</v>
      </c>
      <c r="B367" s="84" t="s">
        <v>458</v>
      </c>
      <c r="C367" s="81" t="s">
        <v>86</v>
      </c>
      <c r="D367" s="77" t="s">
        <v>84</v>
      </c>
      <c r="E367" s="81">
        <v>1000</v>
      </c>
      <c r="F367" s="76">
        <f t="shared" si="5"/>
        <v>1.7666596000282699</v>
      </c>
      <c r="G367" s="76">
        <v>566.04</v>
      </c>
      <c r="H367" s="81" t="s">
        <v>18</v>
      </c>
      <c r="I367" s="91" t="s">
        <v>454</v>
      </c>
      <c r="J367" s="97" t="s">
        <v>81</v>
      </c>
      <c r="K367" s="88" t="s">
        <v>322</v>
      </c>
      <c r="L367" s="76" t="s">
        <v>83</v>
      </c>
    </row>
    <row r="368" spans="1:12">
      <c r="A368" s="83">
        <v>46106</v>
      </c>
      <c r="B368" s="84" t="s">
        <v>459</v>
      </c>
      <c r="C368" s="81" t="s">
        <v>86</v>
      </c>
      <c r="D368" s="77" t="s">
        <v>84</v>
      </c>
      <c r="E368" s="85">
        <v>500</v>
      </c>
      <c r="F368" s="76">
        <f t="shared" si="5"/>
        <v>0.88332980001413297</v>
      </c>
      <c r="G368" s="76">
        <v>566.04</v>
      </c>
      <c r="H368" s="81" t="s">
        <v>18</v>
      </c>
      <c r="I368" s="91" t="s">
        <v>454</v>
      </c>
      <c r="J368" s="76" t="s">
        <v>81</v>
      </c>
      <c r="K368" s="88" t="s">
        <v>322</v>
      </c>
      <c r="L368" s="76" t="s">
        <v>83</v>
      </c>
    </row>
    <row r="369" spans="1:12">
      <c r="A369" s="83">
        <v>46106</v>
      </c>
      <c r="B369" s="84" t="s">
        <v>460</v>
      </c>
      <c r="C369" s="81" t="s">
        <v>86</v>
      </c>
      <c r="D369" s="77" t="s">
        <v>84</v>
      </c>
      <c r="E369" s="85">
        <v>500</v>
      </c>
      <c r="F369" s="76">
        <f t="shared" si="5"/>
        <v>0.88332980001413297</v>
      </c>
      <c r="G369" s="76">
        <v>566.04</v>
      </c>
      <c r="H369" s="81" t="s">
        <v>18</v>
      </c>
      <c r="I369" s="91" t="s">
        <v>454</v>
      </c>
      <c r="J369" s="76" t="s">
        <v>81</v>
      </c>
      <c r="K369" s="88" t="s">
        <v>322</v>
      </c>
      <c r="L369" s="76" t="s">
        <v>83</v>
      </c>
    </row>
    <row r="370" spans="1:12">
      <c r="A370" s="75">
        <v>46107</v>
      </c>
      <c r="B370" s="76" t="s">
        <v>461</v>
      </c>
      <c r="C370" s="86" t="s">
        <v>86</v>
      </c>
      <c r="D370" s="78" t="s">
        <v>10</v>
      </c>
      <c r="E370" s="77">
        <v>2500</v>
      </c>
      <c r="F370" s="76">
        <f t="shared" si="5"/>
        <v>4.4166490000706702</v>
      </c>
      <c r="G370" s="76">
        <v>566.04</v>
      </c>
      <c r="H370" s="77" t="s">
        <v>9</v>
      </c>
      <c r="I370" s="106" t="s">
        <v>406</v>
      </c>
      <c r="J370" s="76" t="s">
        <v>81</v>
      </c>
      <c r="K370" s="88" t="s">
        <v>82</v>
      </c>
      <c r="L370" s="76" t="s">
        <v>83</v>
      </c>
    </row>
    <row r="371" spans="1:12">
      <c r="A371" s="75">
        <v>46107</v>
      </c>
      <c r="B371" s="76" t="s">
        <v>462</v>
      </c>
      <c r="C371" s="77" t="s">
        <v>463</v>
      </c>
      <c r="D371" s="78" t="s">
        <v>10</v>
      </c>
      <c r="E371" s="77">
        <v>6000</v>
      </c>
      <c r="F371" s="76">
        <f t="shared" si="5"/>
        <v>10.599957600169599</v>
      </c>
      <c r="G371" s="76">
        <v>566.04</v>
      </c>
      <c r="H371" s="77" t="s">
        <v>9</v>
      </c>
      <c r="I371" s="106" t="s">
        <v>464</v>
      </c>
      <c r="J371" s="76" t="s">
        <v>81</v>
      </c>
      <c r="K371" s="88" t="s">
        <v>82</v>
      </c>
      <c r="L371" s="76" t="s">
        <v>83</v>
      </c>
    </row>
    <row r="372" spans="1:12">
      <c r="A372" s="71">
        <v>46107</v>
      </c>
      <c r="B372" s="74" t="s">
        <v>465</v>
      </c>
      <c r="C372" s="80" t="s">
        <v>86</v>
      </c>
      <c r="D372" s="77" t="s">
        <v>84</v>
      </c>
      <c r="E372" s="82">
        <v>1000</v>
      </c>
      <c r="F372" s="76">
        <f t="shared" si="5"/>
        <v>1.7666596000282699</v>
      </c>
      <c r="G372" s="76">
        <v>566.04</v>
      </c>
      <c r="H372" s="80" t="s">
        <v>11</v>
      </c>
      <c r="I372" s="90" t="s">
        <v>408</v>
      </c>
      <c r="J372" s="76" t="s">
        <v>81</v>
      </c>
      <c r="K372" s="88" t="s">
        <v>322</v>
      </c>
      <c r="L372" s="76" t="s">
        <v>83</v>
      </c>
    </row>
    <row r="373" spans="1:12">
      <c r="A373" s="71">
        <v>46107</v>
      </c>
      <c r="B373" s="74" t="s">
        <v>466</v>
      </c>
      <c r="C373" s="80" t="s">
        <v>86</v>
      </c>
      <c r="D373" s="77" t="s">
        <v>84</v>
      </c>
      <c r="E373" s="82">
        <v>8000</v>
      </c>
      <c r="F373" s="76">
        <f t="shared" si="5"/>
        <v>14.133276800226099</v>
      </c>
      <c r="G373" s="76">
        <v>566.04</v>
      </c>
      <c r="H373" s="80" t="s">
        <v>11</v>
      </c>
      <c r="I373" s="90" t="s">
        <v>408</v>
      </c>
      <c r="J373" s="76" t="s">
        <v>81</v>
      </c>
      <c r="K373" s="88" t="s">
        <v>322</v>
      </c>
      <c r="L373" s="76" t="s">
        <v>83</v>
      </c>
    </row>
    <row r="374" spans="1:12">
      <c r="A374" s="71">
        <v>46107</v>
      </c>
      <c r="B374" s="74" t="s">
        <v>467</v>
      </c>
      <c r="C374" s="80" t="s">
        <v>86</v>
      </c>
      <c r="D374" s="77" t="s">
        <v>84</v>
      </c>
      <c r="E374" s="82">
        <v>500</v>
      </c>
      <c r="F374" s="76">
        <f t="shared" si="5"/>
        <v>0.88332980001413297</v>
      </c>
      <c r="G374" s="76">
        <v>566.04</v>
      </c>
      <c r="H374" s="80" t="s">
        <v>11</v>
      </c>
      <c r="I374" s="90" t="s">
        <v>408</v>
      </c>
      <c r="J374" s="76" t="s">
        <v>81</v>
      </c>
      <c r="K374" s="88" t="s">
        <v>322</v>
      </c>
      <c r="L374" s="76" t="s">
        <v>83</v>
      </c>
    </row>
    <row r="375" spans="1:12">
      <c r="A375" s="71">
        <v>46107</v>
      </c>
      <c r="B375" s="74" t="s">
        <v>468</v>
      </c>
      <c r="C375" s="81" t="s">
        <v>164</v>
      </c>
      <c r="D375" s="77" t="s">
        <v>84</v>
      </c>
      <c r="E375" s="82">
        <v>5000</v>
      </c>
      <c r="F375" s="76">
        <f t="shared" si="5"/>
        <v>8.8332980001413297</v>
      </c>
      <c r="G375" s="76">
        <v>566.04</v>
      </c>
      <c r="H375" s="80" t="s">
        <v>11</v>
      </c>
      <c r="I375" s="90" t="s">
        <v>408</v>
      </c>
      <c r="J375" s="76" t="s">
        <v>81</v>
      </c>
      <c r="K375" s="88" t="s">
        <v>322</v>
      </c>
      <c r="L375" s="76" t="s">
        <v>83</v>
      </c>
    </row>
    <row r="376" spans="1:12">
      <c r="A376" s="71">
        <v>46107</v>
      </c>
      <c r="B376" s="74" t="s">
        <v>469</v>
      </c>
      <c r="C376" s="81" t="s">
        <v>164</v>
      </c>
      <c r="D376" s="77" t="s">
        <v>84</v>
      </c>
      <c r="E376" s="82">
        <v>1000</v>
      </c>
      <c r="F376" s="76">
        <f t="shared" si="5"/>
        <v>1.7666596000282699</v>
      </c>
      <c r="G376" s="76">
        <v>566.04</v>
      </c>
      <c r="H376" s="80" t="s">
        <v>11</v>
      </c>
      <c r="I376" s="90" t="s">
        <v>408</v>
      </c>
      <c r="J376" s="76" t="s">
        <v>81</v>
      </c>
      <c r="K376" s="88" t="s">
        <v>322</v>
      </c>
      <c r="L376" s="76" t="s">
        <v>83</v>
      </c>
    </row>
    <row r="377" spans="1:12">
      <c r="A377" s="71">
        <v>46107</v>
      </c>
      <c r="B377" s="74" t="s">
        <v>470</v>
      </c>
      <c r="C377" s="80" t="s">
        <v>86</v>
      </c>
      <c r="D377" s="77" t="s">
        <v>84</v>
      </c>
      <c r="E377" s="82">
        <v>500</v>
      </c>
      <c r="F377" s="76">
        <f t="shared" si="5"/>
        <v>0.88332980001413297</v>
      </c>
      <c r="G377" s="76">
        <v>566.04</v>
      </c>
      <c r="H377" s="80" t="s">
        <v>11</v>
      </c>
      <c r="I377" s="90" t="s">
        <v>408</v>
      </c>
      <c r="J377" s="76" t="s">
        <v>81</v>
      </c>
      <c r="K377" s="88" t="s">
        <v>322</v>
      </c>
      <c r="L377" s="76" t="s">
        <v>83</v>
      </c>
    </row>
    <row r="378" spans="1:12">
      <c r="A378" s="71">
        <v>46107</v>
      </c>
      <c r="B378" s="74" t="s">
        <v>471</v>
      </c>
      <c r="C378" s="80" t="s">
        <v>86</v>
      </c>
      <c r="D378" s="77" t="s">
        <v>84</v>
      </c>
      <c r="E378" s="82">
        <v>8000</v>
      </c>
      <c r="F378" s="76">
        <f t="shared" si="5"/>
        <v>14.133276800226099</v>
      </c>
      <c r="G378" s="76">
        <v>566.04</v>
      </c>
      <c r="H378" s="80" t="s">
        <v>11</v>
      </c>
      <c r="I378" s="90" t="s">
        <v>408</v>
      </c>
      <c r="J378" s="76" t="s">
        <v>81</v>
      </c>
      <c r="K378" s="88" t="s">
        <v>322</v>
      </c>
      <c r="L378" s="76" t="s">
        <v>83</v>
      </c>
    </row>
    <row r="379" spans="1:12">
      <c r="A379" s="71">
        <v>46107</v>
      </c>
      <c r="B379" s="74" t="s">
        <v>472</v>
      </c>
      <c r="C379" s="80" t="s">
        <v>86</v>
      </c>
      <c r="D379" s="77" t="s">
        <v>84</v>
      </c>
      <c r="E379" s="82">
        <v>1000</v>
      </c>
      <c r="F379" s="76">
        <f t="shared" si="5"/>
        <v>1.7666596000282699</v>
      </c>
      <c r="G379" s="76">
        <v>566.04</v>
      </c>
      <c r="H379" s="80" t="s">
        <v>11</v>
      </c>
      <c r="I379" s="90" t="s">
        <v>408</v>
      </c>
      <c r="J379" s="76" t="s">
        <v>81</v>
      </c>
      <c r="K379" s="88" t="s">
        <v>322</v>
      </c>
      <c r="L379" s="76" t="s">
        <v>83</v>
      </c>
    </row>
    <row r="380" spans="1:12">
      <c r="A380" s="71">
        <v>46107</v>
      </c>
      <c r="B380" s="74" t="s">
        <v>411</v>
      </c>
      <c r="C380" s="80" t="s">
        <v>89</v>
      </c>
      <c r="D380" s="77" t="s">
        <v>84</v>
      </c>
      <c r="E380" s="82">
        <v>13000</v>
      </c>
      <c r="F380" s="76">
        <f t="shared" si="5"/>
        <v>22.9665748003675</v>
      </c>
      <c r="G380" s="76">
        <v>566.04</v>
      </c>
      <c r="H380" s="80" t="s">
        <v>11</v>
      </c>
      <c r="I380" s="90" t="s">
        <v>408</v>
      </c>
      <c r="J380" s="76" t="s">
        <v>81</v>
      </c>
      <c r="K380" s="88" t="s">
        <v>322</v>
      </c>
      <c r="L380" s="76" t="s">
        <v>83</v>
      </c>
    </row>
    <row r="381" spans="1:12">
      <c r="A381" s="71">
        <v>46107</v>
      </c>
      <c r="B381" s="74" t="s">
        <v>412</v>
      </c>
      <c r="C381" s="80" t="s">
        <v>89</v>
      </c>
      <c r="D381" s="77" t="s">
        <v>84</v>
      </c>
      <c r="E381" s="82">
        <v>5000</v>
      </c>
      <c r="F381" s="76">
        <f t="shared" si="5"/>
        <v>8.8332980001413297</v>
      </c>
      <c r="G381" s="76">
        <v>566.04</v>
      </c>
      <c r="H381" s="80" t="s">
        <v>11</v>
      </c>
      <c r="I381" s="90" t="s">
        <v>408</v>
      </c>
      <c r="J381" s="76" t="s">
        <v>81</v>
      </c>
      <c r="K381" s="88" t="s">
        <v>322</v>
      </c>
      <c r="L381" s="76" t="s">
        <v>83</v>
      </c>
    </row>
    <row r="382" spans="1:12">
      <c r="A382" s="71">
        <v>46107</v>
      </c>
      <c r="B382" s="74" t="s">
        <v>414</v>
      </c>
      <c r="C382" s="80" t="s">
        <v>86</v>
      </c>
      <c r="D382" s="77" t="s">
        <v>84</v>
      </c>
      <c r="E382" s="82">
        <v>500</v>
      </c>
      <c r="F382" s="76">
        <f t="shared" si="5"/>
        <v>0.88332980001413297</v>
      </c>
      <c r="G382" s="76">
        <v>566.04</v>
      </c>
      <c r="H382" s="80" t="s">
        <v>11</v>
      </c>
      <c r="I382" s="90" t="s">
        <v>408</v>
      </c>
      <c r="J382" s="76" t="s">
        <v>81</v>
      </c>
      <c r="K382" s="88" t="s">
        <v>322</v>
      </c>
      <c r="L382" s="76" t="s">
        <v>83</v>
      </c>
    </row>
    <row r="383" spans="1:12">
      <c r="A383" s="71">
        <v>46107</v>
      </c>
      <c r="B383" s="74" t="s">
        <v>415</v>
      </c>
      <c r="C383" s="80" t="s">
        <v>86</v>
      </c>
      <c r="D383" s="77" t="s">
        <v>84</v>
      </c>
      <c r="E383" s="82">
        <v>500</v>
      </c>
      <c r="F383" s="76">
        <f t="shared" si="5"/>
        <v>0.88332980001413297</v>
      </c>
      <c r="G383" s="76">
        <v>566.04</v>
      </c>
      <c r="H383" s="80" t="s">
        <v>11</v>
      </c>
      <c r="I383" s="90" t="s">
        <v>408</v>
      </c>
      <c r="J383" s="76" t="s">
        <v>81</v>
      </c>
      <c r="K383" s="88" t="s">
        <v>322</v>
      </c>
      <c r="L383" s="76" t="s">
        <v>83</v>
      </c>
    </row>
    <row r="384" spans="1:12">
      <c r="A384" s="75">
        <v>46107</v>
      </c>
      <c r="B384" s="76" t="s">
        <v>473</v>
      </c>
      <c r="C384" s="77" t="s">
        <v>86</v>
      </c>
      <c r="D384" s="77" t="s">
        <v>84</v>
      </c>
      <c r="E384" s="77">
        <v>500</v>
      </c>
      <c r="F384" s="76">
        <f t="shared" si="5"/>
        <v>0.88332980001413297</v>
      </c>
      <c r="G384" s="76">
        <v>566.04</v>
      </c>
      <c r="H384" s="77" t="s">
        <v>20</v>
      </c>
      <c r="I384" s="89" t="s">
        <v>445</v>
      </c>
      <c r="J384" s="76" t="s">
        <v>81</v>
      </c>
      <c r="K384" s="88" t="s">
        <v>322</v>
      </c>
      <c r="L384" s="76" t="s">
        <v>83</v>
      </c>
    </row>
    <row r="385" spans="1:12">
      <c r="A385" s="75">
        <v>46107</v>
      </c>
      <c r="B385" s="76" t="s">
        <v>474</v>
      </c>
      <c r="C385" s="77" t="s">
        <v>86</v>
      </c>
      <c r="D385" s="77" t="s">
        <v>84</v>
      </c>
      <c r="E385" s="77">
        <v>1000</v>
      </c>
      <c r="F385" s="76">
        <f t="shared" si="5"/>
        <v>1.7666596000282699</v>
      </c>
      <c r="G385" s="76">
        <v>566.04</v>
      </c>
      <c r="H385" s="77" t="s">
        <v>20</v>
      </c>
      <c r="I385" s="89" t="s">
        <v>445</v>
      </c>
      <c r="J385" s="76" t="s">
        <v>81</v>
      </c>
      <c r="K385" s="88" t="s">
        <v>322</v>
      </c>
      <c r="L385" s="76" t="s">
        <v>83</v>
      </c>
    </row>
    <row r="386" spans="1:12">
      <c r="A386" s="75">
        <v>46107</v>
      </c>
      <c r="B386" s="76" t="s">
        <v>475</v>
      </c>
      <c r="C386" s="77" t="s">
        <v>86</v>
      </c>
      <c r="D386" s="77" t="s">
        <v>84</v>
      </c>
      <c r="E386" s="77">
        <v>1000</v>
      </c>
      <c r="F386" s="76">
        <f t="shared" ref="F386:F449" si="6">+E386/G386</f>
        <v>1.7666596000282699</v>
      </c>
      <c r="G386" s="76">
        <v>566.04</v>
      </c>
      <c r="H386" s="77" t="s">
        <v>20</v>
      </c>
      <c r="I386" s="89" t="s">
        <v>445</v>
      </c>
      <c r="J386" s="76" t="s">
        <v>81</v>
      </c>
      <c r="K386" s="88" t="s">
        <v>322</v>
      </c>
      <c r="L386" s="76" t="s">
        <v>83</v>
      </c>
    </row>
    <row r="387" spans="1:12">
      <c r="A387" s="75">
        <v>46107</v>
      </c>
      <c r="B387" s="76" t="s">
        <v>476</v>
      </c>
      <c r="C387" s="77" t="s">
        <v>86</v>
      </c>
      <c r="D387" s="77" t="s">
        <v>84</v>
      </c>
      <c r="E387" s="77">
        <v>500</v>
      </c>
      <c r="F387" s="76">
        <f t="shared" si="6"/>
        <v>0.88332980001413297</v>
      </c>
      <c r="G387" s="76">
        <v>566.04</v>
      </c>
      <c r="H387" s="77" t="s">
        <v>20</v>
      </c>
      <c r="I387" s="89" t="s">
        <v>445</v>
      </c>
      <c r="J387" s="76" t="s">
        <v>81</v>
      </c>
      <c r="K387" s="88" t="s">
        <v>322</v>
      </c>
      <c r="L387" s="76" t="s">
        <v>83</v>
      </c>
    </row>
    <row r="388" spans="1:12">
      <c r="A388" s="75">
        <v>46107</v>
      </c>
      <c r="B388" s="76" t="s">
        <v>477</v>
      </c>
      <c r="C388" s="77" t="s">
        <v>86</v>
      </c>
      <c r="D388" s="77" t="s">
        <v>84</v>
      </c>
      <c r="E388" s="77">
        <v>500</v>
      </c>
      <c r="F388" s="76">
        <f t="shared" si="6"/>
        <v>0.88332980001413297</v>
      </c>
      <c r="G388" s="76">
        <v>566.04</v>
      </c>
      <c r="H388" s="77" t="s">
        <v>20</v>
      </c>
      <c r="I388" s="89" t="s">
        <v>445</v>
      </c>
      <c r="J388" s="76" t="s">
        <v>81</v>
      </c>
      <c r="K388" s="88" t="s">
        <v>322</v>
      </c>
      <c r="L388" s="76" t="s">
        <v>83</v>
      </c>
    </row>
    <row r="389" spans="1:12">
      <c r="A389" s="75">
        <v>46107</v>
      </c>
      <c r="B389" s="76" t="s">
        <v>478</v>
      </c>
      <c r="C389" s="77" t="s">
        <v>86</v>
      </c>
      <c r="D389" s="77" t="s">
        <v>84</v>
      </c>
      <c r="E389" s="77">
        <v>500</v>
      </c>
      <c r="F389" s="76">
        <f t="shared" si="6"/>
        <v>0.88332980001413297</v>
      </c>
      <c r="G389" s="76">
        <v>566.04</v>
      </c>
      <c r="H389" s="77" t="s">
        <v>20</v>
      </c>
      <c r="I389" s="89" t="s">
        <v>445</v>
      </c>
      <c r="J389" s="76" t="s">
        <v>81</v>
      </c>
      <c r="K389" s="88" t="s">
        <v>322</v>
      </c>
      <c r="L389" s="76" t="s">
        <v>83</v>
      </c>
    </row>
    <row r="390" spans="1:12">
      <c r="A390" s="75">
        <v>46107</v>
      </c>
      <c r="B390" s="76" t="s">
        <v>449</v>
      </c>
      <c r="C390" s="77" t="s">
        <v>86</v>
      </c>
      <c r="D390" s="77" t="s">
        <v>84</v>
      </c>
      <c r="E390" s="77">
        <v>500</v>
      </c>
      <c r="F390" s="76">
        <f t="shared" si="6"/>
        <v>0.88332980001413297</v>
      </c>
      <c r="G390" s="76">
        <v>566.04</v>
      </c>
      <c r="H390" s="77" t="s">
        <v>20</v>
      </c>
      <c r="I390" s="89" t="s">
        <v>445</v>
      </c>
      <c r="J390" s="76" t="s">
        <v>81</v>
      </c>
      <c r="K390" s="88" t="s">
        <v>322</v>
      </c>
      <c r="L390" s="76" t="s">
        <v>83</v>
      </c>
    </row>
    <row r="391" spans="1:12">
      <c r="A391" s="75">
        <v>46107</v>
      </c>
      <c r="B391" s="76" t="s">
        <v>450</v>
      </c>
      <c r="C391" s="77" t="s">
        <v>86</v>
      </c>
      <c r="D391" s="77" t="s">
        <v>84</v>
      </c>
      <c r="E391" s="77">
        <v>500</v>
      </c>
      <c r="F391" s="76">
        <f t="shared" si="6"/>
        <v>0.88332980001413297</v>
      </c>
      <c r="G391" s="76">
        <v>566.04</v>
      </c>
      <c r="H391" s="77" t="s">
        <v>20</v>
      </c>
      <c r="I391" s="89" t="s">
        <v>445</v>
      </c>
      <c r="J391" s="76" t="s">
        <v>81</v>
      </c>
      <c r="K391" s="88" t="s">
        <v>322</v>
      </c>
      <c r="L391" s="76" t="s">
        <v>83</v>
      </c>
    </row>
    <row r="392" spans="1:12">
      <c r="A392" s="75">
        <v>46107</v>
      </c>
      <c r="B392" s="76" t="s">
        <v>451</v>
      </c>
      <c r="C392" s="77" t="s">
        <v>89</v>
      </c>
      <c r="D392" s="77" t="s">
        <v>84</v>
      </c>
      <c r="E392" s="77">
        <v>13000</v>
      </c>
      <c r="F392" s="76">
        <f t="shared" si="6"/>
        <v>22.9665748003675</v>
      </c>
      <c r="G392" s="76">
        <v>566.04</v>
      </c>
      <c r="H392" s="77" t="s">
        <v>20</v>
      </c>
      <c r="I392" s="89" t="s">
        <v>445</v>
      </c>
      <c r="J392" s="76" t="s">
        <v>81</v>
      </c>
      <c r="K392" s="88" t="s">
        <v>322</v>
      </c>
      <c r="L392" s="76" t="s">
        <v>83</v>
      </c>
    </row>
    <row r="393" spans="1:12">
      <c r="A393" s="75">
        <v>46107</v>
      </c>
      <c r="B393" s="76" t="s">
        <v>479</v>
      </c>
      <c r="C393" s="77" t="s">
        <v>89</v>
      </c>
      <c r="D393" s="77" t="s">
        <v>84</v>
      </c>
      <c r="E393" s="77">
        <v>5000</v>
      </c>
      <c r="F393" s="76">
        <f t="shared" si="6"/>
        <v>8.8332980001413297</v>
      </c>
      <c r="G393" s="76">
        <v>566.04</v>
      </c>
      <c r="H393" s="77" t="s">
        <v>20</v>
      </c>
      <c r="I393" s="89" t="s">
        <v>445</v>
      </c>
      <c r="J393" s="76" t="s">
        <v>81</v>
      </c>
      <c r="K393" s="88" t="s">
        <v>322</v>
      </c>
      <c r="L393" s="76" t="s">
        <v>83</v>
      </c>
    </row>
    <row r="394" spans="1:12">
      <c r="A394" s="75">
        <v>46107</v>
      </c>
      <c r="B394" s="76" t="s">
        <v>480</v>
      </c>
      <c r="C394" s="81" t="s">
        <v>164</v>
      </c>
      <c r="D394" s="77" t="s">
        <v>84</v>
      </c>
      <c r="E394" s="77">
        <v>3000</v>
      </c>
      <c r="F394" s="76">
        <f t="shared" si="6"/>
        <v>5.2999788000847996</v>
      </c>
      <c r="G394" s="76">
        <v>566.04</v>
      </c>
      <c r="H394" s="77" t="s">
        <v>20</v>
      </c>
      <c r="I394" s="89" t="s">
        <v>445</v>
      </c>
      <c r="J394" s="76" t="s">
        <v>81</v>
      </c>
      <c r="K394" s="88" t="s">
        <v>322</v>
      </c>
      <c r="L394" s="76" t="s">
        <v>83</v>
      </c>
    </row>
    <row r="395" spans="1:12">
      <c r="A395" s="75">
        <v>46107</v>
      </c>
      <c r="B395" s="76" t="s">
        <v>480</v>
      </c>
      <c r="C395" s="81" t="s">
        <v>164</v>
      </c>
      <c r="D395" s="77" t="s">
        <v>84</v>
      </c>
      <c r="E395" s="77">
        <v>3000</v>
      </c>
      <c r="F395" s="76">
        <f t="shared" si="6"/>
        <v>5.2999788000847996</v>
      </c>
      <c r="G395" s="76">
        <v>566.04</v>
      </c>
      <c r="H395" s="77" t="s">
        <v>20</v>
      </c>
      <c r="I395" s="89" t="s">
        <v>445</v>
      </c>
      <c r="J395" s="76" t="s">
        <v>81</v>
      </c>
      <c r="K395" s="88" t="s">
        <v>322</v>
      </c>
      <c r="L395" s="76" t="s">
        <v>83</v>
      </c>
    </row>
    <row r="396" spans="1:12">
      <c r="A396" s="83">
        <v>46107</v>
      </c>
      <c r="B396" s="84" t="s">
        <v>481</v>
      </c>
      <c r="C396" s="81" t="s">
        <v>86</v>
      </c>
      <c r="D396" s="77" t="s">
        <v>84</v>
      </c>
      <c r="E396" s="85">
        <v>500</v>
      </c>
      <c r="F396" s="76">
        <f t="shared" si="6"/>
        <v>0.88332980001413297</v>
      </c>
      <c r="G396" s="76">
        <v>566.04</v>
      </c>
      <c r="H396" s="81" t="s">
        <v>18</v>
      </c>
      <c r="I396" s="91" t="s">
        <v>454</v>
      </c>
      <c r="J396" s="76" t="s">
        <v>81</v>
      </c>
      <c r="K396" s="88" t="s">
        <v>322</v>
      </c>
      <c r="L396" s="76" t="s">
        <v>83</v>
      </c>
    </row>
    <row r="397" spans="1:12">
      <c r="A397" s="83">
        <v>46107</v>
      </c>
      <c r="B397" s="84" t="s">
        <v>455</v>
      </c>
      <c r="C397" s="81" t="s">
        <v>89</v>
      </c>
      <c r="D397" s="77" t="s">
        <v>84</v>
      </c>
      <c r="E397" s="85">
        <v>500</v>
      </c>
      <c r="F397" s="76">
        <f t="shared" si="6"/>
        <v>0.88332980001413297</v>
      </c>
      <c r="G397" s="76">
        <v>566.04</v>
      </c>
      <c r="H397" s="81" t="s">
        <v>18</v>
      </c>
      <c r="I397" s="91" t="s">
        <v>454</v>
      </c>
      <c r="J397" s="76" t="s">
        <v>81</v>
      </c>
      <c r="K397" s="88" t="s">
        <v>322</v>
      </c>
      <c r="L397" s="76" t="s">
        <v>83</v>
      </c>
    </row>
    <row r="398" spans="1:12">
      <c r="A398" s="83">
        <v>46107</v>
      </c>
      <c r="B398" s="84" t="s">
        <v>482</v>
      </c>
      <c r="C398" s="81" t="s">
        <v>86</v>
      </c>
      <c r="D398" s="77" t="s">
        <v>84</v>
      </c>
      <c r="E398" s="85">
        <v>500</v>
      </c>
      <c r="F398" s="76">
        <f t="shared" si="6"/>
        <v>0.88332980001413297</v>
      </c>
      <c r="G398" s="76">
        <v>566.04</v>
      </c>
      <c r="H398" s="81" t="s">
        <v>18</v>
      </c>
      <c r="I398" s="91" t="s">
        <v>454</v>
      </c>
      <c r="J398" s="97" t="s">
        <v>81</v>
      </c>
      <c r="K398" s="88" t="s">
        <v>322</v>
      </c>
      <c r="L398" s="76" t="s">
        <v>83</v>
      </c>
    </row>
    <row r="399" spans="1:12">
      <c r="A399" s="83">
        <v>46107</v>
      </c>
      <c r="B399" s="84" t="s">
        <v>483</v>
      </c>
      <c r="C399" s="81" t="s">
        <v>86</v>
      </c>
      <c r="D399" s="77" t="s">
        <v>84</v>
      </c>
      <c r="E399" s="85">
        <v>500</v>
      </c>
      <c r="F399" s="76">
        <f t="shared" si="6"/>
        <v>0.88332980001413297</v>
      </c>
      <c r="G399" s="76">
        <v>566.04</v>
      </c>
      <c r="H399" s="81" t="s">
        <v>18</v>
      </c>
      <c r="I399" s="91" t="s">
        <v>454</v>
      </c>
      <c r="J399" s="97" t="s">
        <v>81</v>
      </c>
      <c r="K399" s="88" t="s">
        <v>322</v>
      </c>
      <c r="L399" s="76" t="s">
        <v>83</v>
      </c>
    </row>
    <row r="400" spans="1:12">
      <c r="A400" s="83">
        <v>46107</v>
      </c>
      <c r="B400" s="84" t="s">
        <v>459</v>
      </c>
      <c r="C400" s="81" t="s">
        <v>86</v>
      </c>
      <c r="D400" s="77" t="s">
        <v>84</v>
      </c>
      <c r="E400" s="85">
        <v>500</v>
      </c>
      <c r="F400" s="76">
        <f t="shared" si="6"/>
        <v>0.88332980001413297</v>
      </c>
      <c r="G400" s="76">
        <v>566.04</v>
      </c>
      <c r="H400" s="81" t="s">
        <v>18</v>
      </c>
      <c r="I400" s="91" t="s">
        <v>454</v>
      </c>
      <c r="J400" s="76" t="s">
        <v>81</v>
      </c>
      <c r="K400" s="88" t="s">
        <v>322</v>
      </c>
      <c r="L400" s="76" t="s">
        <v>83</v>
      </c>
    </row>
    <row r="401" spans="1:12">
      <c r="A401" s="83">
        <v>46107</v>
      </c>
      <c r="B401" s="84" t="s">
        <v>460</v>
      </c>
      <c r="C401" s="81" t="s">
        <v>86</v>
      </c>
      <c r="D401" s="77" t="s">
        <v>84</v>
      </c>
      <c r="E401" s="85">
        <v>500</v>
      </c>
      <c r="F401" s="76">
        <f t="shared" si="6"/>
        <v>0.88332980001413297</v>
      </c>
      <c r="G401" s="76">
        <v>566.04</v>
      </c>
      <c r="H401" s="81" t="s">
        <v>18</v>
      </c>
      <c r="I401" s="91" t="s">
        <v>454</v>
      </c>
      <c r="J401" s="76" t="s">
        <v>81</v>
      </c>
      <c r="K401" s="88" t="s">
        <v>322</v>
      </c>
      <c r="L401" s="76" t="s">
        <v>83</v>
      </c>
    </row>
    <row r="402" spans="1:12">
      <c r="A402" s="83">
        <v>46107</v>
      </c>
      <c r="B402" s="84" t="s">
        <v>456</v>
      </c>
      <c r="C402" s="81" t="s">
        <v>89</v>
      </c>
      <c r="D402" s="77" t="s">
        <v>84</v>
      </c>
      <c r="E402" s="85">
        <v>13000</v>
      </c>
      <c r="F402" s="76">
        <f t="shared" si="6"/>
        <v>22.9665748003675</v>
      </c>
      <c r="G402" s="76">
        <v>566.04</v>
      </c>
      <c r="H402" s="81" t="s">
        <v>18</v>
      </c>
      <c r="I402" s="91" t="s">
        <v>454</v>
      </c>
      <c r="J402" s="76" t="s">
        <v>81</v>
      </c>
      <c r="K402" s="88" t="s">
        <v>322</v>
      </c>
      <c r="L402" s="76" t="s">
        <v>83</v>
      </c>
    </row>
    <row r="403" spans="1:12">
      <c r="A403" s="75">
        <v>46107</v>
      </c>
      <c r="B403" s="76" t="s">
        <v>484</v>
      </c>
      <c r="C403" s="77" t="s">
        <v>86</v>
      </c>
      <c r="D403" s="77" t="s">
        <v>84</v>
      </c>
      <c r="E403" s="87">
        <v>6000</v>
      </c>
      <c r="F403" s="76">
        <f t="shared" si="6"/>
        <v>10.599957600169599</v>
      </c>
      <c r="G403" s="76">
        <v>566.04</v>
      </c>
      <c r="H403" s="77" t="s">
        <v>16</v>
      </c>
      <c r="I403" s="89" t="s">
        <v>485</v>
      </c>
      <c r="J403" s="92" t="s">
        <v>81</v>
      </c>
      <c r="K403" s="88" t="s">
        <v>322</v>
      </c>
      <c r="L403" s="92" t="s">
        <v>83</v>
      </c>
    </row>
    <row r="404" spans="1:12">
      <c r="A404" s="75">
        <v>46107</v>
      </c>
      <c r="B404" s="76" t="s">
        <v>486</v>
      </c>
      <c r="C404" s="77" t="s">
        <v>128</v>
      </c>
      <c r="D404" s="77" t="s">
        <v>84</v>
      </c>
      <c r="E404" s="87">
        <v>13000</v>
      </c>
      <c r="F404" s="76">
        <f t="shared" si="6"/>
        <v>22.9665748003675</v>
      </c>
      <c r="G404" s="76">
        <v>566.04</v>
      </c>
      <c r="H404" s="77" t="s">
        <v>16</v>
      </c>
      <c r="I404" s="89" t="s">
        <v>485</v>
      </c>
      <c r="J404" s="92" t="s">
        <v>81</v>
      </c>
      <c r="K404" s="88" t="s">
        <v>322</v>
      </c>
      <c r="L404" s="92" t="s">
        <v>83</v>
      </c>
    </row>
    <row r="405" spans="1:12">
      <c r="A405" s="75">
        <v>46107</v>
      </c>
      <c r="B405" s="76" t="s">
        <v>487</v>
      </c>
      <c r="C405" s="77" t="s">
        <v>89</v>
      </c>
      <c r="D405" s="77" t="s">
        <v>84</v>
      </c>
      <c r="E405" s="87">
        <v>13000</v>
      </c>
      <c r="F405" s="76">
        <f t="shared" si="6"/>
        <v>22.9665748003675</v>
      </c>
      <c r="G405" s="76">
        <v>566.04</v>
      </c>
      <c r="H405" s="77" t="s">
        <v>16</v>
      </c>
      <c r="I405" s="89" t="s">
        <v>485</v>
      </c>
      <c r="J405" s="92" t="s">
        <v>81</v>
      </c>
      <c r="K405" s="88" t="s">
        <v>322</v>
      </c>
      <c r="L405" s="92" t="s">
        <v>83</v>
      </c>
    </row>
    <row r="406" spans="1:12">
      <c r="A406" s="75">
        <v>46107</v>
      </c>
      <c r="B406" s="76" t="s">
        <v>488</v>
      </c>
      <c r="C406" s="77" t="s">
        <v>86</v>
      </c>
      <c r="D406" s="77" t="s">
        <v>84</v>
      </c>
      <c r="E406" s="87">
        <v>2000</v>
      </c>
      <c r="F406" s="76">
        <f t="shared" si="6"/>
        <v>3.5333192000565301</v>
      </c>
      <c r="G406" s="76">
        <v>566.04</v>
      </c>
      <c r="H406" s="77" t="s">
        <v>16</v>
      </c>
      <c r="I406" s="89" t="s">
        <v>485</v>
      </c>
      <c r="J406" s="92" t="s">
        <v>81</v>
      </c>
      <c r="K406" s="88" t="s">
        <v>322</v>
      </c>
      <c r="L406" s="92" t="s">
        <v>83</v>
      </c>
    </row>
    <row r="407" spans="1:12">
      <c r="A407" s="75">
        <v>46107</v>
      </c>
      <c r="B407" s="76" t="s">
        <v>489</v>
      </c>
      <c r="C407" s="77" t="s">
        <v>89</v>
      </c>
      <c r="D407" s="77" t="s">
        <v>84</v>
      </c>
      <c r="E407" s="87">
        <v>5000</v>
      </c>
      <c r="F407" s="76">
        <f t="shared" si="6"/>
        <v>8.8332980001413297</v>
      </c>
      <c r="G407" s="76">
        <v>566.04</v>
      </c>
      <c r="H407" s="77" t="s">
        <v>16</v>
      </c>
      <c r="I407" s="89" t="s">
        <v>485</v>
      </c>
      <c r="J407" s="92" t="s">
        <v>81</v>
      </c>
      <c r="K407" s="88" t="s">
        <v>322</v>
      </c>
      <c r="L407" s="92" t="s">
        <v>83</v>
      </c>
    </row>
    <row r="408" spans="1:12">
      <c r="A408" s="71">
        <v>46108</v>
      </c>
      <c r="B408" s="74" t="s">
        <v>490</v>
      </c>
      <c r="C408" s="80" t="s">
        <v>86</v>
      </c>
      <c r="D408" s="77" t="s">
        <v>84</v>
      </c>
      <c r="E408" s="82">
        <v>500</v>
      </c>
      <c r="F408" s="76">
        <f t="shared" si="6"/>
        <v>0.88332980001413297</v>
      </c>
      <c r="G408" s="76">
        <v>566.04</v>
      </c>
      <c r="H408" s="80" t="s">
        <v>11</v>
      </c>
      <c r="I408" s="90" t="s">
        <v>408</v>
      </c>
      <c r="J408" s="76" t="s">
        <v>81</v>
      </c>
      <c r="K408" s="88" t="s">
        <v>322</v>
      </c>
      <c r="L408" s="76" t="s">
        <v>83</v>
      </c>
    </row>
    <row r="409" spans="1:12">
      <c r="A409" s="71">
        <v>46108</v>
      </c>
      <c r="B409" s="74" t="s">
        <v>491</v>
      </c>
      <c r="C409" s="80" t="s">
        <v>86</v>
      </c>
      <c r="D409" s="77" t="s">
        <v>84</v>
      </c>
      <c r="E409" s="82">
        <v>2500</v>
      </c>
      <c r="F409" s="76">
        <f t="shared" si="6"/>
        <v>4.4166490000706702</v>
      </c>
      <c r="G409" s="76">
        <v>566.04</v>
      </c>
      <c r="H409" s="80" t="s">
        <v>11</v>
      </c>
      <c r="I409" s="90" t="s">
        <v>408</v>
      </c>
      <c r="J409" s="76" t="s">
        <v>81</v>
      </c>
      <c r="K409" s="88" t="s">
        <v>322</v>
      </c>
      <c r="L409" s="76" t="s">
        <v>83</v>
      </c>
    </row>
    <row r="410" spans="1:12">
      <c r="A410" s="71">
        <v>46108</v>
      </c>
      <c r="B410" s="74" t="s">
        <v>492</v>
      </c>
      <c r="C410" s="81" t="s">
        <v>164</v>
      </c>
      <c r="D410" s="77" t="s">
        <v>84</v>
      </c>
      <c r="E410" s="82">
        <v>3000</v>
      </c>
      <c r="F410" s="76">
        <f t="shared" si="6"/>
        <v>5.2999788000847996</v>
      </c>
      <c r="G410" s="76">
        <v>566.04</v>
      </c>
      <c r="H410" s="80" t="s">
        <v>11</v>
      </c>
      <c r="I410" s="90" t="s">
        <v>408</v>
      </c>
      <c r="J410" s="76" t="s">
        <v>81</v>
      </c>
      <c r="K410" s="88" t="s">
        <v>322</v>
      </c>
      <c r="L410" s="76" t="s">
        <v>83</v>
      </c>
    </row>
    <row r="411" spans="1:12">
      <c r="A411" s="71">
        <v>46108</v>
      </c>
      <c r="B411" s="74" t="s">
        <v>493</v>
      </c>
      <c r="C411" s="80" t="s">
        <v>86</v>
      </c>
      <c r="D411" s="77" t="s">
        <v>84</v>
      </c>
      <c r="E411" s="82">
        <v>2000</v>
      </c>
      <c r="F411" s="76">
        <f t="shared" si="6"/>
        <v>3.5333192000565301</v>
      </c>
      <c r="G411" s="76">
        <v>566.04</v>
      </c>
      <c r="H411" s="80" t="s">
        <v>11</v>
      </c>
      <c r="I411" s="90" t="s">
        <v>408</v>
      </c>
      <c r="J411" s="76" t="s">
        <v>81</v>
      </c>
      <c r="K411" s="88" t="s">
        <v>322</v>
      </c>
      <c r="L411" s="76" t="s">
        <v>83</v>
      </c>
    </row>
    <row r="412" spans="1:12">
      <c r="A412" s="71">
        <v>46108</v>
      </c>
      <c r="B412" s="74" t="s">
        <v>494</v>
      </c>
      <c r="C412" s="80" t="s">
        <v>86</v>
      </c>
      <c r="D412" s="77" t="s">
        <v>84</v>
      </c>
      <c r="E412" s="82">
        <v>2500</v>
      </c>
      <c r="F412" s="76">
        <f t="shared" si="6"/>
        <v>4.4166490000706702</v>
      </c>
      <c r="G412" s="76">
        <v>566.04</v>
      </c>
      <c r="H412" s="80" t="s">
        <v>11</v>
      </c>
      <c r="I412" s="90" t="s">
        <v>408</v>
      </c>
      <c r="J412" s="76" t="s">
        <v>81</v>
      </c>
      <c r="K412" s="88" t="s">
        <v>322</v>
      </c>
      <c r="L412" s="76" t="s">
        <v>83</v>
      </c>
    </row>
    <row r="413" spans="1:12">
      <c r="A413" s="71">
        <v>46108</v>
      </c>
      <c r="B413" s="74" t="s">
        <v>472</v>
      </c>
      <c r="C413" s="80" t="s">
        <v>86</v>
      </c>
      <c r="D413" s="77" t="s">
        <v>84</v>
      </c>
      <c r="E413" s="82">
        <v>500</v>
      </c>
      <c r="F413" s="76">
        <f t="shared" si="6"/>
        <v>0.88332980001413297</v>
      </c>
      <c r="G413" s="76">
        <v>566.04</v>
      </c>
      <c r="H413" s="80" t="s">
        <v>11</v>
      </c>
      <c r="I413" s="90" t="s">
        <v>408</v>
      </c>
      <c r="J413" s="76" t="s">
        <v>81</v>
      </c>
      <c r="K413" s="88" t="s">
        <v>322</v>
      </c>
      <c r="L413" s="76" t="s">
        <v>83</v>
      </c>
    </row>
    <row r="414" spans="1:12">
      <c r="A414" s="71">
        <v>46108</v>
      </c>
      <c r="B414" s="74" t="s">
        <v>411</v>
      </c>
      <c r="C414" s="80" t="s">
        <v>89</v>
      </c>
      <c r="D414" s="77" t="s">
        <v>84</v>
      </c>
      <c r="E414" s="82">
        <v>13000</v>
      </c>
      <c r="F414" s="76">
        <f t="shared" si="6"/>
        <v>22.9665748003675</v>
      </c>
      <c r="G414" s="76">
        <v>566.04</v>
      </c>
      <c r="H414" s="80" t="s">
        <v>11</v>
      </c>
      <c r="I414" s="90" t="s">
        <v>408</v>
      </c>
      <c r="J414" s="76" t="s">
        <v>81</v>
      </c>
      <c r="K414" s="88" t="s">
        <v>322</v>
      </c>
      <c r="L414" s="76" t="s">
        <v>83</v>
      </c>
    </row>
    <row r="415" spans="1:12">
      <c r="A415" s="71">
        <v>46108</v>
      </c>
      <c r="B415" s="74" t="s">
        <v>412</v>
      </c>
      <c r="C415" s="81" t="s">
        <v>89</v>
      </c>
      <c r="D415" s="77" t="s">
        <v>84</v>
      </c>
      <c r="E415" s="82">
        <v>5000</v>
      </c>
      <c r="F415" s="76">
        <f t="shared" si="6"/>
        <v>8.8332980001413297</v>
      </c>
      <c r="G415" s="76">
        <v>566.04</v>
      </c>
      <c r="H415" s="80" t="s">
        <v>11</v>
      </c>
      <c r="I415" s="90" t="s">
        <v>408</v>
      </c>
      <c r="J415" s="76" t="s">
        <v>81</v>
      </c>
      <c r="K415" s="88" t="s">
        <v>322</v>
      </c>
      <c r="L415" s="76" t="s">
        <v>83</v>
      </c>
    </row>
    <row r="416" spans="1:12">
      <c r="A416" s="71">
        <v>46108</v>
      </c>
      <c r="B416" s="74" t="s">
        <v>414</v>
      </c>
      <c r="C416" s="80" t="s">
        <v>86</v>
      </c>
      <c r="D416" s="77" t="s">
        <v>84</v>
      </c>
      <c r="E416" s="82">
        <v>500</v>
      </c>
      <c r="F416" s="76">
        <f t="shared" si="6"/>
        <v>0.88332980001413297</v>
      </c>
      <c r="G416" s="76">
        <v>566.04</v>
      </c>
      <c r="H416" s="80" t="s">
        <v>11</v>
      </c>
      <c r="I416" s="90" t="s">
        <v>408</v>
      </c>
      <c r="J416" s="76" t="s">
        <v>81</v>
      </c>
      <c r="K416" s="88" t="s">
        <v>322</v>
      </c>
      <c r="L416" s="76" t="s">
        <v>83</v>
      </c>
    </row>
    <row r="417" spans="1:12">
      <c r="A417" s="71">
        <v>46108</v>
      </c>
      <c r="B417" s="74" t="s">
        <v>415</v>
      </c>
      <c r="C417" s="80" t="s">
        <v>86</v>
      </c>
      <c r="D417" s="77" t="s">
        <v>84</v>
      </c>
      <c r="E417" s="82">
        <v>500</v>
      </c>
      <c r="F417" s="76">
        <f t="shared" si="6"/>
        <v>0.88332980001413297</v>
      </c>
      <c r="G417" s="76">
        <v>566.04</v>
      </c>
      <c r="H417" s="80" t="s">
        <v>11</v>
      </c>
      <c r="I417" s="90" t="s">
        <v>408</v>
      </c>
      <c r="J417" s="76" t="s">
        <v>81</v>
      </c>
      <c r="K417" s="88" t="s">
        <v>322</v>
      </c>
      <c r="L417" s="76" t="s">
        <v>83</v>
      </c>
    </row>
    <row r="418" spans="1:12">
      <c r="A418" s="75">
        <v>46108</v>
      </c>
      <c r="B418" s="76" t="s">
        <v>495</v>
      </c>
      <c r="C418" s="77" t="s">
        <v>463</v>
      </c>
      <c r="D418" s="78" t="s">
        <v>10</v>
      </c>
      <c r="E418" s="77">
        <v>11860</v>
      </c>
      <c r="F418" s="76">
        <f t="shared" si="6"/>
        <v>20.952582856335201</v>
      </c>
      <c r="G418" s="76">
        <v>566.04</v>
      </c>
      <c r="H418" s="77" t="s">
        <v>27</v>
      </c>
      <c r="I418" s="89" t="s">
        <v>496</v>
      </c>
      <c r="J418" s="76" t="s">
        <v>81</v>
      </c>
      <c r="K418" s="88" t="s">
        <v>82</v>
      </c>
      <c r="L418" s="76" t="s">
        <v>83</v>
      </c>
    </row>
    <row r="419" spans="1:12">
      <c r="A419" s="75">
        <v>46108</v>
      </c>
      <c r="B419" s="76" t="s">
        <v>497</v>
      </c>
      <c r="C419" s="77" t="s">
        <v>86</v>
      </c>
      <c r="D419" s="77" t="s">
        <v>26</v>
      </c>
      <c r="E419" s="77">
        <v>2000</v>
      </c>
      <c r="F419" s="76">
        <f t="shared" si="6"/>
        <v>3.5333192000565301</v>
      </c>
      <c r="G419" s="76">
        <v>566.04</v>
      </c>
      <c r="H419" s="77" t="s">
        <v>25</v>
      </c>
      <c r="I419" s="89" t="s">
        <v>498</v>
      </c>
      <c r="J419" s="76" t="s">
        <v>81</v>
      </c>
      <c r="K419" s="88" t="s">
        <v>82</v>
      </c>
      <c r="L419" s="76" t="s">
        <v>83</v>
      </c>
    </row>
    <row r="420" spans="1:12">
      <c r="A420" s="75">
        <v>46108</v>
      </c>
      <c r="B420" s="76" t="s">
        <v>473</v>
      </c>
      <c r="C420" s="77" t="s">
        <v>86</v>
      </c>
      <c r="D420" s="77" t="s">
        <v>84</v>
      </c>
      <c r="E420" s="77">
        <v>500</v>
      </c>
      <c r="F420" s="76">
        <f t="shared" si="6"/>
        <v>0.88332980001413297</v>
      </c>
      <c r="G420" s="76">
        <v>566.04</v>
      </c>
      <c r="H420" s="77" t="s">
        <v>20</v>
      </c>
      <c r="I420" s="89" t="s">
        <v>445</v>
      </c>
      <c r="J420" s="76" t="s">
        <v>81</v>
      </c>
      <c r="K420" s="88" t="s">
        <v>322</v>
      </c>
      <c r="L420" s="76" t="s">
        <v>83</v>
      </c>
    </row>
    <row r="421" spans="1:12">
      <c r="A421" s="75">
        <v>46108</v>
      </c>
      <c r="B421" s="76" t="s">
        <v>499</v>
      </c>
      <c r="C421" s="77" t="s">
        <v>86</v>
      </c>
      <c r="D421" s="77" t="s">
        <v>84</v>
      </c>
      <c r="E421" s="77">
        <v>1500</v>
      </c>
      <c r="F421" s="76">
        <f t="shared" si="6"/>
        <v>2.6499894000423998</v>
      </c>
      <c r="G421" s="76">
        <v>566.04</v>
      </c>
      <c r="H421" s="77" t="s">
        <v>20</v>
      </c>
      <c r="I421" s="89" t="s">
        <v>445</v>
      </c>
      <c r="J421" s="97" t="s">
        <v>81</v>
      </c>
      <c r="K421" s="88" t="s">
        <v>322</v>
      </c>
      <c r="L421" s="76" t="s">
        <v>83</v>
      </c>
    </row>
    <row r="422" spans="1:12">
      <c r="A422" s="75">
        <v>46108</v>
      </c>
      <c r="B422" s="76" t="s">
        <v>500</v>
      </c>
      <c r="C422" s="77" t="s">
        <v>86</v>
      </c>
      <c r="D422" s="77" t="s">
        <v>84</v>
      </c>
      <c r="E422" s="77">
        <v>1000</v>
      </c>
      <c r="F422" s="76">
        <f t="shared" si="6"/>
        <v>1.7666596000282699</v>
      </c>
      <c r="G422" s="76">
        <v>566.04</v>
      </c>
      <c r="H422" s="77" t="s">
        <v>20</v>
      </c>
      <c r="I422" s="89" t="s">
        <v>445</v>
      </c>
      <c r="J422" s="76" t="s">
        <v>81</v>
      </c>
      <c r="K422" s="88" t="s">
        <v>322</v>
      </c>
      <c r="L422" s="76" t="s">
        <v>83</v>
      </c>
    </row>
    <row r="423" spans="1:12">
      <c r="A423" s="75">
        <v>46108</v>
      </c>
      <c r="B423" s="76" t="s">
        <v>501</v>
      </c>
      <c r="C423" s="77" t="s">
        <v>86</v>
      </c>
      <c r="D423" s="77" t="s">
        <v>84</v>
      </c>
      <c r="E423" s="77">
        <v>1000</v>
      </c>
      <c r="F423" s="76">
        <f t="shared" si="6"/>
        <v>1.7666596000282699</v>
      </c>
      <c r="G423" s="76">
        <v>566.04</v>
      </c>
      <c r="H423" s="77" t="s">
        <v>20</v>
      </c>
      <c r="I423" s="89" t="s">
        <v>445</v>
      </c>
      <c r="J423" s="76" t="s">
        <v>81</v>
      </c>
      <c r="K423" s="88" t="s">
        <v>322</v>
      </c>
      <c r="L423" s="76" t="s">
        <v>83</v>
      </c>
    </row>
    <row r="424" spans="1:12">
      <c r="A424" s="75">
        <v>46108</v>
      </c>
      <c r="B424" s="76" t="s">
        <v>502</v>
      </c>
      <c r="C424" s="77" t="s">
        <v>86</v>
      </c>
      <c r="D424" s="77" t="s">
        <v>84</v>
      </c>
      <c r="E424" s="77">
        <v>500</v>
      </c>
      <c r="F424" s="76">
        <f t="shared" si="6"/>
        <v>0.88332980001413297</v>
      </c>
      <c r="G424" s="76">
        <v>566.04</v>
      </c>
      <c r="H424" s="77" t="s">
        <v>20</v>
      </c>
      <c r="I424" s="89" t="s">
        <v>445</v>
      </c>
      <c r="J424" s="76" t="s">
        <v>81</v>
      </c>
      <c r="K424" s="88" t="s">
        <v>322</v>
      </c>
      <c r="L424" s="76" t="s">
        <v>83</v>
      </c>
    </row>
    <row r="425" spans="1:12">
      <c r="A425" s="75">
        <v>46108</v>
      </c>
      <c r="B425" s="76" t="s">
        <v>503</v>
      </c>
      <c r="C425" s="77" t="s">
        <v>86</v>
      </c>
      <c r="D425" s="77" t="s">
        <v>84</v>
      </c>
      <c r="E425" s="77">
        <v>500</v>
      </c>
      <c r="F425" s="76">
        <f t="shared" si="6"/>
        <v>0.88332980001413297</v>
      </c>
      <c r="G425" s="76">
        <v>566.04</v>
      </c>
      <c r="H425" s="77" t="s">
        <v>20</v>
      </c>
      <c r="I425" s="89" t="s">
        <v>445</v>
      </c>
      <c r="J425" s="76" t="s">
        <v>81</v>
      </c>
      <c r="K425" s="88" t="s">
        <v>322</v>
      </c>
      <c r="L425" s="76" t="s">
        <v>83</v>
      </c>
    </row>
    <row r="426" spans="1:12">
      <c r="A426" s="75">
        <v>46108</v>
      </c>
      <c r="B426" s="76" t="s">
        <v>504</v>
      </c>
      <c r="C426" s="77" t="s">
        <v>86</v>
      </c>
      <c r="D426" s="77" t="s">
        <v>84</v>
      </c>
      <c r="E426" s="77">
        <v>300</v>
      </c>
      <c r="F426" s="76">
        <f t="shared" si="6"/>
        <v>0.52999788000848003</v>
      </c>
      <c r="G426" s="76">
        <v>566.04</v>
      </c>
      <c r="H426" s="77" t="s">
        <v>20</v>
      </c>
      <c r="I426" s="89" t="s">
        <v>445</v>
      </c>
      <c r="J426" s="76" t="s">
        <v>81</v>
      </c>
      <c r="K426" s="88" t="s">
        <v>322</v>
      </c>
      <c r="L426" s="76" t="s">
        <v>83</v>
      </c>
    </row>
    <row r="427" spans="1:12">
      <c r="A427" s="75">
        <v>46108</v>
      </c>
      <c r="B427" s="76" t="s">
        <v>505</v>
      </c>
      <c r="C427" s="77" t="s">
        <v>86</v>
      </c>
      <c r="D427" s="77" t="s">
        <v>84</v>
      </c>
      <c r="E427" s="77">
        <v>500</v>
      </c>
      <c r="F427" s="76">
        <f t="shared" si="6"/>
        <v>0.88332980001413297</v>
      </c>
      <c r="G427" s="76">
        <v>566.04</v>
      </c>
      <c r="H427" s="77" t="s">
        <v>20</v>
      </c>
      <c r="I427" s="89" t="s">
        <v>445</v>
      </c>
      <c r="J427" s="76" t="s">
        <v>81</v>
      </c>
      <c r="K427" s="88" t="s">
        <v>322</v>
      </c>
      <c r="L427" s="76" t="s">
        <v>83</v>
      </c>
    </row>
    <row r="428" spans="1:12">
      <c r="A428" s="75">
        <v>46108</v>
      </c>
      <c r="B428" s="76" t="s">
        <v>506</v>
      </c>
      <c r="C428" s="77" t="s">
        <v>86</v>
      </c>
      <c r="D428" s="77" t="s">
        <v>84</v>
      </c>
      <c r="E428" s="77">
        <v>500</v>
      </c>
      <c r="F428" s="76">
        <f t="shared" si="6"/>
        <v>0.88332980001413297</v>
      </c>
      <c r="G428" s="76">
        <v>566.04</v>
      </c>
      <c r="H428" s="77" t="s">
        <v>20</v>
      </c>
      <c r="I428" s="89" t="s">
        <v>445</v>
      </c>
      <c r="J428" s="76" t="s">
        <v>81</v>
      </c>
      <c r="K428" s="88" t="s">
        <v>322</v>
      </c>
      <c r="L428" s="76" t="s">
        <v>83</v>
      </c>
    </row>
    <row r="429" spans="1:12">
      <c r="A429" s="75">
        <v>46108</v>
      </c>
      <c r="B429" s="76" t="s">
        <v>449</v>
      </c>
      <c r="C429" s="77" t="s">
        <v>86</v>
      </c>
      <c r="D429" s="77" t="s">
        <v>84</v>
      </c>
      <c r="E429" s="77">
        <v>300</v>
      </c>
      <c r="F429" s="76">
        <f t="shared" si="6"/>
        <v>0.52999788000848003</v>
      </c>
      <c r="G429" s="76">
        <v>566.04</v>
      </c>
      <c r="H429" s="77" t="s">
        <v>20</v>
      </c>
      <c r="I429" s="89" t="s">
        <v>445</v>
      </c>
      <c r="J429" s="76" t="s">
        <v>81</v>
      </c>
      <c r="K429" s="88" t="s">
        <v>322</v>
      </c>
      <c r="L429" s="76" t="s">
        <v>83</v>
      </c>
    </row>
    <row r="430" spans="1:12">
      <c r="A430" s="75">
        <v>46108</v>
      </c>
      <c r="B430" s="76" t="s">
        <v>450</v>
      </c>
      <c r="C430" s="77" t="s">
        <v>86</v>
      </c>
      <c r="D430" s="77" t="s">
        <v>84</v>
      </c>
      <c r="E430" s="77">
        <v>300</v>
      </c>
      <c r="F430" s="76">
        <f t="shared" si="6"/>
        <v>0.52999788000848003</v>
      </c>
      <c r="G430" s="76">
        <v>566.04</v>
      </c>
      <c r="H430" s="77" t="s">
        <v>20</v>
      </c>
      <c r="I430" s="89" t="s">
        <v>445</v>
      </c>
      <c r="J430" s="76" t="s">
        <v>81</v>
      </c>
      <c r="K430" s="88" t="s">
        <v>322</v>
      </c>
      <c r="L430" s="76" t="s">
        <v>83</v>
      </c>
    </row>
    <row r="431" spans="1:12">
      <c r="A431" s="75">
        <v>46108</v>
      </c>
      <c r="B431" s="76" t="s">
        <v>451</v>
      </c>
      <c r="C431" s="77" t="s">
        <v>89</v>
      </c>
      <c r="D431" s="77" t="s">
        <v>84</v>
      </c>
      <c r="E431" s="77">
        <v>13000</v>
      </c>
      <c r="F431" s="76">
        <f t="shared" si="6"/>
        <v>22.9665748003675</v>
      </c>
      <c r="G431" s="76">
        <v>566.04</v>
      </c>
      <c r="H431" s="77" t="s">
        <v>20</v>
      </c>
      <c r="I431" s="89" t="s">
        <v>445</v>
      </c>
      <c r="J431" s="76" t="s">
        <v>81</v>
      </c>
      <c r="K431" s="88" t="s">
        <v>322</v>
      </c>
      <c r="L431" s="76" t="s">
        <v>83</v>
      </c>
    </row>
    <row r="432" spans="1:12">
      <c r="A432" s="75">
        <v>46108</v>
      </c>
      <c r="B432" s="76" t="s">
        <v>452</v>
      </c>
      <c r="C432" s="77" t="s">
        <v>89</v>
      </c>
      <c r="D432" s="77" t="s">
        <v>84</v>
      </c>
      <c r="E432" s="77">
        <v>5000</v>
      </c>
      <c r="F432" s="76">
        <f t="shared" si="6"/>
        <v>8.8332980001413297</v>
      </c>
      <c r="G432" s="76">
        <v>566.04</v>
      </c>
      <c r="H432" s="77" t="s">
        <v>20</v>
      </c>
      <c r="I432" s="89" t="s">
        <v>445</v>
      </c>
      <c r="J432" s="76" t="s">
        <v>81</v>
      </c>
      <c r="K432" s="88" t="s">
        <v>322</v>
      </c>
      <c r="L432" s="76" t="s">
        <v>83</v>
      </c>
    </row>
    <row r="433" spans="1:12">
      <c r="A433" s="75">
        <v>46108</v>
      </c>
      <c r="B433" s="76" t="s">
        <v>507</v>
      </c>
      <c r="C433" s="81" t="s">
        <v>164</v>
      </c>
      <c r="D433" s="77" t="s">
        <v>84</v>
      </c>
      <c r="E433" s="77">
        <v>3000</v>
      </c>
      <c r="F433" s="76">
        <f t="shared" si="6"/>
        <v>5.2999788000847996</v>
      </c>
      <c r="G433" s="76">
        <v>566.04</v>
      </c>
      <c r="H433" s="77" t="s">
        <v>20</v>
      </c>
      <c r="I433" s="89" t="s">
        <v>445</v>
      </c>
      <c r="J433" s="76" t="s">
        <v>81</v>
      </c>
      <c r="K433" s="88" t="s">
        <v>322</v>
      </c>
      <c r="L433" s="76" t="s">
        <v>83</v>
      </c>
    </row>
    <row r="434" spans="1:12">
      <c r="A434" s="83">
        <v>46108</v>
      </c>
      <c r="B434" s="84" t="s">
        <v>508</v>
      </c>
      <c r="C434" s="81" t="s">
        <v>86</v>
      </c>
      <c r="D434" s="77" t="s">
        <v>84</v>
      </c>
      <c r="E434" s="85">
        <v>500</v>
      </c>
      <c r="F434" s="76">
        <f t="shared" si="6"/>
        <v>0.88332980001413297</v>
      </c>
      <c r="G434" s="76">
        <v>566.04</v>
      </c>
      <c r="H434" s="81" t="s">
        <v>18</v>
      </c>
      <c r="I434" s="91" t="s">
        <v>454</v>
      </c>
      <c r="J434" s="76" t="s">
        <v>81</v>
      </c>
      <c r="K434" s="88" t="s">
        <v>322</v>
      </c>
      <c r="L434" s="76" t="s">
        <v>83</v>
      </c>
    </row>
    <row r="435" spans="1:12">
      <c r="A435" s="83">
        <v>46108</v>
      </c>
      <c r="B435" s="84" t="s">
        <v>455</v>
      </c>
      <c r="C435" s="81" t="s">
        <v>89</v>
      </c>
      <c r="D435" s="77" t="s">
        <v>84</v>
      </c>
      <c r="E435" s="85">
        <v>5000</v>
      </c>
      <c r="F435" s="76">
        <f t="shared" si="6"/>
        <v>8.8332980001413297</v>
      </c>
      <c r="G435" s="76">
        <v>566.04</v>
      </c>
      <c r="H435" s="81" t="s">
        <v>18</v>
      </c>
      <c r="I435" s="91" t="s">
        <v>454</v>
      </c>
      <c r="J435" s="76" t="s">
        <v>81</v>
      </c>
      <c r="K435" s="88" t="s">
        <v>322</v>
      </c>
      <c r="L435" s="76" t="s">
        <v>83</v>
      </c>
    </row>
    <row r="436" spans="1:12">
      <c r="A436" s="83">
        <v>46108</v>
      </c>
      <c r="B436" s="84" t="s">
        <v>509</v>
      </c>
      <c r="C436" s="81" t="s">
        <v>86</v>
      </c>
      <c r="D436" s="77" t="s">
        <v>84</v>
      </c>
      <c r="E436" s="85">
        <v>500</v>
      </c>
      <c r="F436" s="76">
        <f t="shared" si="6"/>
        <v>0.88332980001413297</v>
      </c>
      <c r="G436" s="76">
        <v>566.04</v>
      </c>
      <c r="H436" s="81" t="s">
        <v>18</v>
      </c>
      <c r="I436" s="91" t="s">
        <v>454</v>
      </c>
      <c r="J436" s="76" t="s">
        <v>81</v>
      </c>
      <c r="K436" s="88" t="s">
        <v>322</v>
      </c>
      <c r="L436" s="76" t="s">
        <v>83</v>
      </c>
    </row>
    <row r="437" spans="1:12">
      <c r="A437" s="83">
        <v>46108</v>
      </c>
      <c r="B437" s="84" t="s">
        <v>510</v>
      </c>
      <c r="C437" s="81" t="s">
        <v>86</v>
      </c>
      <c r="D437" s="77" t="s">
        <v>84</v>
      </c>
      <c r="E437" s="85">
        <v>500</v>
      </c>
      <c r="F437" s="76">
        <f t="shared" si="6"/>
        <v>0.88332980001413297</v>
      </c>
      <c r="G437" s="76">
        <v>566.04</v>
      </c>
      <c r="H437" s="81" t="s">
        <v>18</v>
      </c>
      <c r="I437" s="91" t="s">
        <v>454</v>
      </c>
      <c r="J437" s="76" t="s">
        <v>81</v>
      </c>
      <c r="K437" s="88" t="s">
        <v>322</v>
      </c>
      <c r="L437" s="76" t="s">
        <v>83</v>
      </c>
    </row>
    <row r="438" spans="1:12">
      <c r="A438" s="83">
        <v>46108</v>
      </c>
      <c r="B438" s="84" t="s">
        <v>511</v>
      </c>
      <c r="C438" s="81" t="s">
        <v>86</v>
      </c>
      <c r="D438" s="77" t="s">
        <v>84</v>
      </c>
      <c r="E438" s="85">
        <v>500</v>
      </c>
      <c r="F438" s="76">
        <f t="shared" si="6"/>
        <v>0.88332980001413297</v>
      </c>
      <c r="G438" s="76">
        <v>566.04</v>
      </c>
      <c r="H438" s="81" t="s">
        <v>18</v>
      </c>
      <c r="I438" s="91" t="s">
        <v>454</v>
      </c>
      <c r="J438" s="76" t="s">
        <v>81</v>
      </c>
      <c r="K438" s="88" t="s">
        <v>322</v>
      </c>
      <c r="L438" s="76" t="s">
        <v>83</v>
      </c>
    </row>
    <row r="439" spans="1:12">
      <c r="A439" s="83">
        <v>46108</v>
      </c>
      <c r="B439" s="84" t="s">
        <v>512</v>
      </c>
      <c r="C439" s="81" t="s">
        <v>86</v>
      </c>
      <c r="D439" s="77" t="s">
        <v>84</v>
      </c>
      <c r="E439" s="85">
        <v>500</v>
      </c>
      <c r="F439" s="76">
        <f t="shared" si="6"/>
        <v>0.88332980001413297</v>
      </c>
      <c r="G439" s="76">
        <v>566.04</v>
      </c>
      <c r="H439" s="81" t="s">
        <v>18</v>
      </c>
      <c r="I439" s="91" t="s">
        <v>454</v>
      </c>
      <c r="J439" s="76" t="s">
        <v>81</v>
      </c>
      <c r="K439" s="88" t="s">
        <v>322</v>
      </c>
      <c r="L439" s="76" t="s">
        <v>83</v>
      </c>
    </row>
    <row r="440" spans="1:12">
      <c r="A440" s="83">
        <v>46108</v>
      </c>
      <c r="B440" s="84" t="s">
        <v>513</v>
      </c>
      <c r="C440" s="81" t="s">
        <v>86</v>
      </c>
      <c r="D440" s="77" t="s">
        <v>84</v>
      </c>
      <c r="E440" s="85">
        <v>1000</v>
      </c>
      <c r="F440" s="76">
        <f t="shared" si="6"/>
        <v>1.7666596000282699</v>
      </c>
      <c r="G440" s="76">
        <v>566.04</v>
      </c>
      <c r="H440" s="81" t="s">
        <v>18</v>
      </c>
      <c r="I440" s="91" t="s">
        <v>454</v>
      </c>
      <c r="J440" s="76" t="s">
        <v>81</v>
      </c>
      <c r="K440" s="88" t="s">
        <v>322</v>
      </c>
      <c r="L440" s="76" t="s">
        <v>83</v>
      </c>
    </row>
    <row r="441" spans="1:12">
      <c r="A441" s="83">
        <v>46108</v>
      </c>
      <c r="B441" s="84" t="s">
        <v>514</v>
      </c>
      <c r="C441" s="81" t="s">
        <v>86</v>
      </c>
      <c r="D441" s="77" t="s">
        <v>84</v>
      </c>
      <c r="E441" s="85">
        <v>500</v>
      </c>
      <c r="F441" s="76">
        <f t="shared" si="6"/>
        <v>0.88332980001413297</v>
      </c>
      <c r="G441" s="76">
        <v>566.04</v>
      </c>
      <c r="H441" s="81" t="s">
        <v>18</v>
      </c>
      <c r="I441" s="91" t="s">
        <v>454</v>
      </c>
      <c r="J441" s="76" t="s">
        <v>81</v>
      </c>
      <c r="K441" s="88" t="s">
        <v>322</v>
      </c>
      <c r="L441" s="76" t="s">
        <v>83</v>
      </c>
    </row>
    <row r="442" spans="1:12">
      <c r="A442" s="83">
        <v>46108</v>
      </c>
      <c r="B442" s="84" t="s">
        <v>456</v>
      </c>
      <c r="C442" s="81" t="s">
        <v>89</v>
      </c>
      <c r="D442" s="77" t="s">
        <v>84</v>
      </c>
      <c r="E442" s="85">
        <v>13000</v>
      </c>
      <c r="F442" s="76">
        <f t="shared" si="6"/>
        <v>22.9665748003675</v>
      </c>
      <c r="G442" s="76">
        <v>566.04</v>
      </c>
      <c r="H442" s="81" t="s">
        <v>18</v>
      </c>
      <c r="I442" s="91" t="s">
        <v>454</v>
      </c>
      <c r="J442" s="76" t="s">
        <v>81</v>
      </c>
      <c r="K442" s="88" t="s">
        <v>322</v>
      </c>
      <c r="L442" s="76" t="s">
        <v>83</v>
      </c>
    </row>
    <row r="443" spans="1:12">
      <c r="A443" s="83">
        <v>46108</v>
      </c>
      <c r="B443" s="84" t="s">
        <v>515</v>
      </c>
      <c r="C443" s="81" t="s">
        <v>86</v>
      </c>
      <c r="D443" s="77" t="s">
        <v>84</v>
      </c>
      <c r="E443" s="85">
        <v>500</v>
      </c>
      <c r="F443" s="76">
        <f t="shared" si="6"/>
        <v>0.88332980001413297</v>
      </c>
      <c r="G443" s="76">
        <v>566.04</v>
      </c>
      <c r="H443" s="81" t="s">
        <v>18</v>
      </c>
      <c r="I443" s="91" t="s">
        <v>454</v>
      </c>
      <c r="J443" s="76" t="s">
        <v>81</v>
      </c>
      <c r="K443" s="88" t="s">
        <v>322</v>
      </c>
      <c r="L443" s="76" t="s">
        <v>83</v>
      </c>
    </row>
    <row r="444" spans="1:12">
      <c r="A444" s="83">
        <v>46108</v>
      </c>
      <c r="B444" s="84" t="s">
        <v>516</v>
      </c>
      <c r="C444" s="81" t="s">
        <v>86</v>
      </c>
      <c r="D444" s="77" t="s">
        <v>84</v>
      </c>
      <c r="E444" s="85">
        <v>500</v>
      </c>
      <c r="F444" s="76">
        <f t="shared" si="6"/>
        <v>0.88332980001413297</v>
      </c>
      <c r="G444" s="76">
        <v>566.04</v>
      </c>
      <c r="H444" s="81" t="s">
        <v>18</v>
      </c>
      <c r="I444" s="91" t="s">
        <v>454</v>
      </c>
      <c r="J444" s="76" t="s">
        <v>81</v>
      </c>
      <c r="K444" s="88" t="s">
        <v>322</v>
      </c>
      <c r="L444" s="76" t="s">
        <v>83</v>
      </c>
    </row>
    <row r="445" spans="1:12">
      <c r="A445" s="83">
        <v>46108</v>
      </c>
      <c r="B445" s="84" t="s">
        <v>517</v>
      </c>
      <c r="C445" s="81" t="s">
        <v>86</v>
      </c>
      <c r="D445" s="77" t="s">
        <v>84</v>
      </c>
      <c r="E445" s="85">
        <v>500</v>
      </c>
      <c r="F445" s="76">
        <f t="shared" si="6"/>
        <v>0.88332980001413297</v>
      </c>
      <c r="G445" s="76">
        <v>566.04</v>
      </c>
      <c r="H445" s="81" t="s">
        <v>18</v>
      </c>
      <c r="I445" s="91" t="s">
        <v>454</v>
      </c>
      <c r="J445" s="76" t="s">
        <v>81</v>
      </c>
      <c r="K445" s="88" t="s">
        <v>322</v>
      </c>
      <c r="L445" s="76" t="s">
        <v>83</v>
      </c>
    </row>
    <row r="446" spans="1:12">
      <c r="A446" s="83">
        <v>46108</v>
      </c>
      <c r="B446" s="84" t="s">
        <v>518</v>
      </c>
      <c r="C446" s="81" t="s">
        <v>86</v>
      </c>
      <c r="D446" s="77" t="s">
        <v>84</v>
      </c>
      <c r="E446" s="85">
        <v>500</v>
      </c>
      <c r="F446" s="76">
        <f t="shared" si="6"/>
        <v>0.88332980001413297</v>
      </c>
      <c r="G446" s="76">
        <v>566.04</v>
      </c>
      <c r="H446" s="81" t="s">
        <v>18</v>
      </c>
      <c r="I446" s="91" t="s">
        <v>454</v>
      </c>
      <c r="J446" s="76" t="s">
        <v>81</v>
      </c>
      <c r="K446" s="88" t="s">
        <v>322</v>
      </c>
      <c r="L446" s="76" t="s">
        <v>83</v>
      </c>
    </row>
    <row r="447" spans="1:12">
      <c r="A447" s="83">
        <v>46108</v>
      </c>
      <c r="B447" s="84" t="s">
        <v>519</v>
      </c>
      <c r="C447" s="81" t="s">
        <v>86</v>
      </c>
      <c r="D447" s="77" t="s">
        <v>84</v>
      </c>
      <c r="E447" s="85">
        <v>500</v>
      </c>
      <c r="F447" s="76">
        <f t="shared" si="6"/>
        <v>0.88332980001413297</v>
      </c>
      <c r="G447" s="76">
        <v>566.04</v>
      </c>
      <c r="H447" s="81" t="s">
        <v>18</v>
      </c>
      <c r="I447" s="91" t="s">
        <v>454</v>
      </c>
      <c r="J447" s="76" t="s">
        <v>81</v>
      </c>
      <c r="K447" s="88" t="s">
        <v>322</v>
      </c>
      <c r="L447" s="76" t="s">
        <v>83</v>
      </c>
    </row>
    <row r="448" spans="1:12">
      <c r="A448" s="83">
        <v>46108</v>
      </c>
      <c r="B448" s="84" t="s">
        <v>520</v>
      </c>
      <c r="C448" s="81" t="s">
        <v>86</v>
      </c>
      <c r="D448" s="77" t="s">
        <v>84</v>
      </c>
      <c r="E448" s="85">
        <v>500</v>
      </c>
      <c r="F448" s="76">
        <f t="shared" si="6"/>
        <v>0.88332980001413297</v>
      </c>
      <c r="G448" s="76">
        <v>566.04</v>
      </c>
      <c r="H448" s="81" t="s">
        <v>18</v>
      </c>
      <c r="I448" s="91" t="s">
        <v>454</v>
      </c>
      <c r="J448" s="76" t="s">
        <v>81</v>
      </c>
      <c r="K448" s="88" t="s">
        <v>322</v>
      </c>
      <c r="L448" s="76" t="s">
        <v>83</v>
      </c>
    </row>
    <row r="449" spans="1:12">
      <c r="A449" s="83">
        <v>46108</v>
      </c>
      <c r="B449" s="84" t="s">
        <v>460</v>
      </c>
      <c r="C449" s="81" t="s">
        <v>86</v>
      </c>
      <c r="D449" s="77" t="s">
        <v>84</v>
      </c>
      <c r="E449" s="85">
        <v>500</v>
      </c>
      <c r="F449" s="76">
        <f t="shared" si="6"/>
        <v>0.88332980001413297</v>
      </c>
      <c r="G449" s="76">
        <v>566.04</v>
      </c>
      <c r="H449" s="81" t="s">
        <v>18</v>
      </c>
      <c r="I449" s="91" t="s">
        <v>454</v>
      </c>
      <c r="J449" s="76" t="s">
        <v>81</v>
      </c>
      <c r="K449" s="88" t="s">
        <v>322</v>
      </c>
      <c r="L449" s="76" t="s">
        <v>83</v>
      </c>
    </row>
    <row r="450" spans="1:12">
      <c r="A450" s="75">
        <v>46108</v>
      </c>
      <c r="B450" s="76" t="s">
        <v>521</v>
      </c>
      <c r="C450" s="77" t="s">
        <v>86</v>
      </c>
      <c r="D450" s="77" t="s">
        <v>84</v>
      </c>
      <c r="E450" s="87">
        <v>1000</v>
      </c>
      <c r="F450" s="76">
        <f t="shared" ref="F450:F513" si="7">+E450/G450</f>
        <v>1.7666596000282699</v>
      </c>
      <c r="G450" s="76">
        <v>566.04</v>
      </c>
      <c r="H450" s="77" t="s">
        <v>16</v>
      </c>
      <c r="I450" s="89" t="s">
        <v>485</v>
      </c>
      <c r="J450" s="92" t="s">
        <v>81</v>
      </c>
      <c r="K450" s="88" t="s">
        <v>322</v>
      </c>
      <c r="L450" s="92" t="s">
        <v>83</v>
      </c>
    </row>
    <row r="451" spans="1:12">
      <c r="A451" s="75">
        <v>46108</v>
      </c>
      <c r="B451" s="76" t="s">
        <v>522</v>
      </c>
      <c r="C451" s="77" t="s">
        <v>86</v>
      </c>
      <c r="D451" s="77" t="s">
        <v>84</v>
      </c>
      <c r="E451" s="87">
        <v>3000</v>
      </c>
      <c r="F451" s="76">
        <f t="shared" si="7"/>
        <v>5.2999788000847996</v>
      </c>
      <c r="G451" s="76">
        <v>566.04</v>
      </c>
      <c r="H451" s="77" t="s">
        <v>16</v>
      </c>
      <c r="I451" s="89" t="s">
        <v>485</v>
      </c>
      <c r="J451" s="92" t="s">
        <v>81</v>
      </c>
      <c r="K451" s="88" t="s">
        <v>322</v>
      </c>
      <c r="L451" s="92" t="s">
        <v>83</v>
      </c>
    </row>
    <row r="452" spans="1:12">
      <c r="A452" s="75">
        <v>46108</v>
      </c>
      <c r="B452" s="76" t="s">
        <v>523</v>
      </c>
      <c r="C452" s="77" t="s">
        <v>86</v>
      </c>
      <c r="D452" s="77" t="s">
        <v>84</v>
      </c>
      <c r="E452" s="87">
        <v>3000</v>
      </c>
      <c r="F452" s="76">
        <f t="shared" si="7"/>
        <v>5.2999788000847996</v>
      </c>
      <c r="G452" s="76">
        <v>566.04</v>
      </c>
      <c r="H452" s="77" t="s">
        <v>16</v>
      </c>
      <c r="I452" s="89" t="s">
        <v>485</v>
      </c>
      <c r="J452" s="92" t="s">
        <v>81</v>
      </c>
      <c r="K452" s="88" t="s">
        <v>322</v>
      </c>
      <c r="L452" s="92" t="s">
        <v>83</v>
      </c>
    </row>
    <row r="453" spans="1:12">
      <c r="A453" s="75">
        <v>46108</v>
      </c>
      <c r="B453" s="76" t="s">
        <v>524</v>
      </c>
      <c r="C453" s="77" t="s">
        <v>86</v>
      </c>
      <c r="D453" s="77" t="s">
        <v>84</v>
      </c>
      <c r="E453" s="87">
        <v>1000</v>
      </c>
      <c r="F453" s="76">
        <f t="shared" si="7"/>
        <v>1.7666596000282699</v>
      </c>
      <c r="G453" s="76">
        <v>566.04</v>
      </c>
      <c r="H453" s="77" t="s">
        <v>16</v>
      </c>
      <c r="I453" s="89" t="s">
        <v>485</v>
      </c>
      <c r="J453" s="92" t="s">
        <v>81</v>
      </c>
      <c r="K453" s="88" t="s">
        <v>322</v>
      </c>
      <c r="L453" s="92" t="s">
        <v>83</v>
      </c>
    </row>
    <row r="454" spans="1:12">
      <c r="A454" s="75">
        <v>46108</v>
      </c>
      <c r="B454" s="76" t="s">
        <v>525</v>
      </c>
      <c r="C454" s="77" t="s">
        <v>89</v>
      </c>
      <c r="D454" s="77" t="s">
        <v>84</v>
      </c>
      <c r="E454" s="87">
        <v>5000</v>
      </c>
      <c r="F454" s="76">
        <f t="shared" si="7"/>
        <v>8.8332980001413297</v>
      </c>
      <c r="G454" s="76">
        <v>566.04</v>
      </c>
      <c r="H454" s="77" t="s">
        <v>16</v>
      </c>
      <c r="I454" s="89" t="s">
        <v>485</v>
      </c>
      <c r="J454" s="92" t="s">
        <v>81</v>
      </c>
      <c r="K454" s="88" t="s">
        <v>322</v>
      </c>
      <c r="L454" s="92" t="s">
        <v>83</v>
      </c>
    </row>
    <row r="455" spans="1:12">
      <c r="A455" s="75">
        <v>46108</v>
      </c>
      <c r="B455" s="76" t="s">
        <v>526</v>
      </c>
      <c r="C455" s="77" t="s">
        <v>89</v>
      </c>
      <c r="D455" s="77" t="s">
        <v>84</v>
      </c>
      <c r="E455" s="87">
        <v>13000</v>
      </c>
      <c r="F455" s="76">
        <f t="shared" si="7"/>
        <v>22.9665748003675</v>
      </c>
      <c r="G455" s="76">
        <v>566.04</v>
      </c>
      <c r="H455" s="77" t="s">
        <v>16</v>
      </c>
      <c r="I455" s="89" t="s">
        <v>485</v>
      </c>
      <c r="J455" s="92" t="s">
        <v>81</v>
      </c>
      <c r="K455" s="88" t="s">
        <v>322</v>
      </c>
      <c r="L455" s="92" t="s">
        <v>83</v>
      </c>
    </row>
    <row r="456" spans="1:12">
      <c r="A456" s="75">
        <v>46108</v>
      </c>
      <c r="B456" s="76" t="s">
        <v>527</v>
      </c>
      <c r="C456" s="81" t="s">
        <v>164</v>
      </c>
      <c r="D456" s="77" t="s">
        <v>84</v>
      </c>
      <c r="E456" s="87">
        <v>7000</v>
      </c>
      <c r="F456" s="76">
        <f t="shared" si="7"/>
        <v>12.366617200197901</v>
      </c>
      <c r="G456" s="76">
        <v>566.04</v>
      </c>
      <c r="H456" s="77" t="s">
        <v>16</v>
      </c>
      <c r="I456" s="89" t="s">
        <v>485</v>
      </c>
      <c r="J456" s="92" t="s">
        <v>81</v>
      </c>
      <c r="K456" s="88" t="s">
        <v>322</v>
      </c>
      <c r="L456" s="92" t="s">
        <v>83</v>
      </c>
    </row>
    <row r="457" spans="1:12">
      <c r="A457" s="75">
        <v>46108</v>
      </c>
      <c r="B457" s="76" t="s">
        <v>352</v>
      </c>
      <c r="C457" s="77" t="s">
        <v>86</v>
      </c>
      <c r="D457" s="77" t="s">
        <v>23</v>
      </c>
      <c r="E457" s="76">
        <v>3500</v>
      </c>
      <c r="F457" s="76">
        <f t="shared" si="7"/>
        <v>6.1833086000989299</v>
      </c>
      <c r="G457" s="76">
        <v>566.04</v>
      </c>
      <c r="H457" s="77" t="s">
        <v>22</v>
      </c>
      <c r="I457" s="76" t="s">
        <v>498</v>
      </c>
      <c r="J457" s="92" t="s">
        <v>81</v>
      </c>
      <c r="K457" s="88" t="s">
        <v>82</v>
      </c>
      <c r="L457" s="76" t="s">
        <v>83</v>
      </c>
    </row>
    <row r="458" spans="1:12">
      <c r="A458" s="75">
        <v>46108</v>
      </c>
      <c r="B458" s="76" t="s">
        <v>354</v>
      </c>
      <c r="C458" s="77" t="s">
        <v>86</v>
      </c>
      <c r="D458" s="77" t="s">
        <v>23</v>
      </c>
      <c r="E458" s="76">
        <v>3500</v>
      </c>
      <c r="F458" s="76">
        <f t="shared" si="7"/>
        <v>6.1833086000989299</v>
      </c>
      <c r="G458" s="76">
        <v>566.04</v>
      </c>
      <c r="H458" s="77" t="s">
        <v>22</v>
      </c>
      <c r="I458" s="76" t="s">
        <v>498</v>
      </c>
      <c r="J458" s="92" t="s">
        <v>81</v>
      </c>
      <c r="K458" s="88" t="s">
        <v>82</v>
      </c>
      <c r="L458" s="76" t="s">
        <v>83</v>
      </c>
    </row>
    <row r="459" spans="1:12">
      <c r="A459" s="71">
        <v>46109</v>
      </c>
      <c r="B459" s="74" t="s">
        <v>465</v>
      </c>
      <c r="C459" s="80" t="s">
        <v>86</v>
      </c>
      <c r="D459" s="77" t="s">
        <v>84</v>
      </c>
      <c r="E459" s="82">
        <v>1000</v>
      </c>
      <c r="F459" s="76">
        <f t="shared" si="7"/>
        <v>1.7666596000282699</v>
      </c>
      <c r="G459" s="76">
        <v>566.04</v>
      </c>
      <c r="H459" s="80" t="s">
        <v>11</v>
      </c>
      <c r="I459" s="90" t="s">
        <v>408</v>
      </c>
      <c r="J459" s="76" t="s">
        <v>81</v>
      </c>
      <c r="K459" s="88" t="s">
        <v>322</v>
      </c>
      <c r="L459" s="76" t="s">
        <v>83</v>
      </c>
    </row>
    <row r="460" spans="1:12">
      <c r="A460" s="71">
        <v>46109</v>
      </c>
      <c r="B460" s="74" t="s">
        <v>528</v>
      </c>
      <c r="C460" s="80" t="s">
        <v>86</v>
      </c>
      <c r="D460" s="77" t="s">
        <v>84</v>
      </c>
      <c r="E460" s="82">
        <v>5000</v>
      </c>
      <c r="F460" s="76">
        <f t="shared" si="7"/>
        <v>8.8332980001413297</v>
      </c>
      <c r="G460" s="76">
        <v>566.04</v>
      </c>
      <c r="H460" s="80" t="s">
        <v>11</v>
      </c>
      <c r="I460" s="90" t="s">
        <v>408</v>
      </c>
      <c r="J460" s="76" t="s">
        <v>81</v>
      </c>
      <c r="K460" s="88" t="s">
        <v>322</v>
      </c>
      <c r="L460" s="76" t="s">
        <v>83</v>
      </c>
    </row>
    <row r="461" spans="1:12">
      <c r="A461" s="71">
        <v>46109</v>
      </c>
      <c r="B461" s="74" t="s">
        <v>412</v>
      </c>
      <c r="C461" s="80" t="s">
        <v>89</v>
      </c>
      <c r="D461" s="77" t="s">
        <v>84</v>
      </c>
      <c r="E461" s="82">
        <v>5000</v>
      </c>
      <c r="F461" s="76">
        <f t="shared" si="7"/>
        <v>8.8332980001413297</v>
      </c>
      <c r="G461" s="76">
        <v>566.04</v>
      </c>
      <c r="H461" s="80" t="s">
        <v>11</v>
      </c>
      <c r="I461" s="90" t="s">
        <v>408</v>
      </c>
      <c r="J461" s="76" t="s">
        <v>81</v>
      </c>
      <c r="K461" s="88" t="s">
        <v>322</v>
      </c>
      <c r="L461" s="76" t="s">
        <v>83</v>
      </c>
    </row>
    <row r="462" spans="1:12">
      <c r="A462" s="71">
        <v>46109</v>
      </c>
      <c r="B462" s="74" t="s">
        <v>529</v>
      </c>
      <c r="C462" s="80" t="s">
        <v>86</v>
      </c>
      <c r="D462" s="77" t="s">
        <v>84</v>
      </c>
      <c r="E462" s="82">
        <v>5000</v>
      </c>
      <c r="F462" s="76">
        <f t="shared" si="7"/>
        <v>8.8332980001413297</v>
      </c>
      <c r="G462" s="76">
        <v>566.04</v>
      </c>
      <c r="H462" s="80" t="s">
        <v>11</v>
      </c>
      <c r="I462" s="90" t="s">
        <v>408</v>
      </c>
      <c r="J462" s="76" t="s">
        <v>81</v>
      </c>
      <c r="K462" s="88" t="s">
        <v>322</v>
      </c>
      <c r="L462" s="76" t="s">
        <v>83</v>
      </c>
    </row>
    <row r="463" spans="1:12">
      <c r="A463" s="75">
        <v>46109</v>
      </c>
      <c r="B463" s="76" t="s">
        <v>530</v>
      </c>
      <c r="C463" s="77" t="s">
        <v>86</v>
      </c>
      <c r="D463" s="77" t="s">
        <v>84</v>
      </c>
      <c r="E463" s="77">
        <v>500</v>
      </c>
      <c r="F463" s="76">
        <f t="shared" si="7"/>
        <v>0.88332980001413297</v>
      </c>
      <c r="G463" s="76">
        <v>566.04</v>
      </c>
      <c r="H463" s="77" t="s">
        <v>20</v>
      </c>
      <c r="I463" s="89" t="s">
        <v>445</v>
      </c>
      <c r="J463" s="76" t="s">
        <v>81</v>
      </c>
      <c r="K463" s="88" t="s">
        <v>322</v>
      </c>
      <c r="L463" s="76" t="s">
        <v>83</v>
      </c>
    </row>
    <row r="464" spans="1:12">
      <c r="A464" s="75">
        <v>46109</v>
      </c>
      <c r="B464" s="76" t="s">
        <v>531</v>
      </c>
      <c r="C464" s="77" t="s">
        <v>86</v>
      </c>
      <c r="D464" s="77" t="s">
        <v>84</v>
      </c>
      <c r="E464" s="77">
        <v>500</v>
      </c>
      <c r="F464" s="76">
        <f t="shared" si="7"/>
        <v>0.88332980001413297</v>
      </c>
      <c r="G464" s="76">
        <v>566.04</v>
      </c>
      <c r="H464" s="77" t="s">
        <v>20</v>
      </c>
      <c r="I464" s="89" t="s">
        <v>445</v>
      </c>
      <c r="J464" s="76" t="s">
        <v>81</v>
      </c>
      <c r="K464" s="88" t="s">
        <v>322</v>
      </c>
      <c r="L464" s="76" t="s">
        <v>83</v>
      </c>
    </row>
    <row r="465" spans="1:12">
      <c r="A465" s="75">
        <v>46109</v>
      </c>
      <c r="B465" s="76" t="s">
        <v>532</v>
      </c>
      <c r="C465" s="77" t="s">
        <v>86</v>
      </c>
      <c r="D465" s="77" t="s">
        <v>84</v>
      </c>
      <c r="E465" s="77">
        <v>300</v>
      </c>
      <c r="F465" s="76">
        <f t="shared" si="7"/>
        <v>0.52999788000848003</v>
      </c>
      <c r="G465" s="76">
        <v>566.04</v>
      </c>
      <c r="H465" s="77" t="s">
        <v>20</v>
      </c>
      <c r="I465" s="89" t="s">
        <v>445</v>
      </c>
      <c r="J465" s="76" t="s">
        <v>81</v>
      </c>
      <c r="K465" s="88" t="s">
        <v>322</v>
      </c>
      <c r="L465" s="76" t="s">
        <v>83</v>
      </c>
    </row>
    <row r="466" spans="1:12">
      <c r="A466" s="75">
        <v>46109</v>
      </c>
      <c r="B466" s="76" t="s">
        <v>473</v>
      </c>
      <c r="C466" s="77" t="s">
        <v>86</v>
      </c>
      <c r="D466" s="77" t="s">
        <v>84</v>
      </c>
      <c r="E466" s="77">
        <v>300</v>
      </c>
      <c r="F466" s="76">
        <f t="shared" si="7"/>
        <v>0.52999788000848003</v>
      </c>
      <c r="G466" s="76">
        <v>566.04</v>
      </c>
      <c r="H466" s="77" t="s">
        <v>20</v>
      </c>
      <c r="I466" s="89" t="s">
        <v>445</v>
      </c>
      <c r="J466" s="76" t="s">
        <v>81</v>
      </c>
      <c r="K466" s="88" t="s">
        <v>322</v>
      </c>
      <c r="L466" s="76" t="s">
        <v>83</v>
      </c>
    </row>
    <row r="467" spans="1:12">
      <c r="A467" s="75">
        <v>46109</v>
      </c>
      <c r="B467" s="76" t="s">
        <v>533</v>
      </c>
      <c r="C467" s="77" t="s">
        <v>86</v>
      </c>
      <c r="D467" s="77" t="s">
        <v>84</v>
      </c>
      <c r="E467" s="77">
        <v>1000</v>
      </c>
      <c r="F467" s="76">
        <f t="shared" si="7"/>
        <v>1.7666596000282699</v>
      </c>
      <c r="G467" s="76">
        <v>566.04</v>
      </c>
      <c r="H467" s="77" t="s">
        <v>20</v>
      </c>
      <c r="I467" s="89" t="s">
        <v>445</v>
      </c>
      <c r="J467" s="97" t="s">
        <v>81</v>
      </c>
      <c r="K467" s="88" t="s">
        <v>322</v>
      </c>
      <c r="L467" s="76" t="s">
        <v>83</v>
      </c>
    </row>
    <row r="468" spans="1:12">
      <c r="A468" s="75">
        <v>46109</v>
      </c>
      <c r="B468" s="76" t="s">
        <v>534</v>
      </c>
      <c r="C468" s="77" t="s">
        <v>86</v>
      </c>
      <c r="D468" s="77" t="s">
        <v>84</v>
      </c>
      <c r="E468" s="77">
        <v>1200</v>
      </c>
      <c r="F468" s="76">
        <f t="shared" si="7"/>
        <v>2.1199915200339201</v>
      </c>
      <c r="G468" s="76">
        <v>566.04</v>
      </c>
      <c r="H468" s="77" t="s">
        <v>20</v>
      </c>
      <c r="I468" s="89" t="s">
        <v>445</v>
      </c>
      <c r="J468" s="76" t="s">
        <v>81</v>
      </c>
      <c r="K468" s="88" t="s">
        <v>322</v>
      </c>
      <c r="L468" s="76" t="s">
        <v>83</v>
      </c>
    </row>
    <row r="469" spans="1:12">
      <c r="A469" s="75">
        <v>46109</v>
      </c>
      <c r="B469" s="76" t="s">
        <v>535</v>
      </c>
      <c r="C469" s="77" t="s">
        <v>86</v>
      </c>
      <c r="D469" s="77" t="s">
        <v>84</v>
      </c>
      <c r="E469" s="77">
        <v>7000</v>
      </c>
      <c r="F469" s="76">
        <f t="shared" si="7"/>
        <v>12.366617200197901</v>
      </c>
      <c r="G469" s="76">
        <v>566.04</v>
      </c>
      <c r="H469" s="77" t="s">
        <v>20</v>
      </c>
      <c r="I469" s="89" t="s">
        <v>445</v>
      </c>
      <c r="J469" s="76" t="s">
        <v>81</v>
      </c>
      <c r="K469" s="88" t="s">
        <v>322</v>
      </c>
      <c r="L469" s="76" t="s">
        <v>83</v>
      </c>
    </row>
    <row r="470" spans="1:12">
      <c r="A470" s="75">
        <v>46109</v>
      </c>
      <c r="B470" s="76" t="s">
        <v>536</v>
      </c>
      <c r="C470" s="77" t="s">
        <v>89</v>
      </c>
      <c r="D470" s="77" t="s">
        <v>84</v>
      </c>
      <c r="E470" s="77">
        <v>5000</v>
      </c>
      <c r="F470" s="76">
        <f t="shared" si="7"/>
        <v>8.8332980001413297</v>
      </c>
      <c r="G470" s="76">
        <v>566.04</v>
      </c>
      <c r="H470" s="77" t="s">
        <v>20</v>
      </c>
      <c r="I470" s="89" t="s">
        <v>445</v>
      </c>
      <c r="J470" s="76" t="s">
        <v>81</v>
      </c>
      <c r="K470" s="88" t="s">
        <v>322</v>
      </c>
      <c r="L470" s="76" t="s">
        <v>83</v>
      </c>
    </row>
    <row r="471" spans="1:12">
      <c r="A471" s="75">
        <v>46109</v>
      </c>
      <c r="B471" s="76" t="s">
        <v>480</v>
      </c>
      <c r="C471" s="81" t="s">
        <v>164</v>
      </c>
      <c r="D471" s="77" t="s">
        <v>84</v>
      </c>
      <c r="E471" s="77">
        <v>2000</v>
      </c>
      <c r="F471" s="76">
        <f t="shared" si="7"/>
        <v>3.5333192000565301</v>
      </c>
      <c r="G471" s="76">
        <v>566.04</v>
      </c>
      <c r="H471" s="77" t="s">
        <v>20</v>
      </c>
      <c r="I471" s="89" t="s">
        <v>445</v>
      </c>
      <c r="J471" s="76" t="s">
        <v>81</v>
      </c>
      <c r="K471" s="88" t="s">
        <v>322</v>
      </c>
      <c r="L471" s="76" t="s">
        <v>83</v>
      </c>
    </row>
    <row r="472" spans="1:12">
      <c r="A472" s="107">
        <v>46109</v>
      </c>
      <c r="B472" s="84" t="s">
        <v>508</v>
      </c>
      <c r="C472" s="81" t="s">
        <v>86</v>
      </c>
      <c r="D472" s="77" t="s">
        <v>84</v>
      </c>
      <c r="E472" s="85">
        <v>500</v>
      </c>
      <c r="F472" s="76">
        <f t="shared" si="7"/>
        <v>0.88332980001413297</v>
      </c>
      <c r="G472" s="76">
        <v>566.04</v>
      </c>
      <c r="H472" s="81" t="s">
        <v>18</v>
      </c>
      <c r="I472" s="91" t="s">
        <v>454</v>
      </c>
      <c r="J472" s="76" t="s">
        <v>81</v>
      </c>
      <c r="K472" s="88" t="s">
        <v>322</v>
      </c>
      <c r="L472" s="76" t="s">
        <v>83</v>
      </c>
    </row>
    <row r="473" spans="1:12">
      <c r="A473" s="107">
        <v>46109</v>
      </c>
      <c r="B473" s="84" t="s">
        <v>537</v>
      </c>
      <c r="C473" s="81" t="s">
        <v>86</v>
      </c>
      <c r="D473" s="77" t="s">
        <v>84</v>
      </c>
      <c r="E473" s="85">
        <v>9000</v>
      </c>
      <c r="F473" s="76">
        <f t="shared" si="7"/>
        <v>15.899936400254401</v>
      </c>
      <c r="G473" s="76">
        <v>566.04</v>
      </c>
      <c r="H473" s="81" t="s">
        <v>18</v>
      </c>
      <c r="I473" s="91" t="s">
        <v>454</v>
      </c>
      <c r="J473" s="76" t="s">
        <v>81</v>
      </c>
      <c r="K473" s="88" t="s">
        <v>322</v>
      </c>
      <c r="L473" s="76" t="s">
        <v>83</v>
      </c>
    </row>
    <row r="474" spans="1:12">
      <c r="A474" s="107">
        <v>46109</v>
      </c>
      <c r="B474" s="84" t="s">
        <v>455</v>
      </c>
      <c r="C474" s="81" t="s">
        <v>89</v>
      </c>
      <c r="D474" s="77" t="s">
        <v>84</v>
      </c>
      <c r="E474" s="85">
        <v>5000</v>
      </c>
      <c r="F474" s="76">
        <f t="shared" si="7"/>
        <v>8.8332980001413297</v>
      </c>
      <c r="G474" s="76">
        <v>566.04</v>
      </c>
      <c r="H474" s="81" t="s">
        <v>18</v>
      </c>
      <c r="I474" s="91" t="s">
        <v>454</v>
      </c>
      <c r="J474" s="76" t="s">
        <v>81</v>
      </c>
      <c r="K474" s="88" t="s">
        <v>322</v>
      </c>
      <c r="L474" s="76" t="s">
        <v>83</v>
      </c>
    </row>
    <row r="475" spans="1:12">
      <c r="A475" s="107">
        <v>46109</v>
      </c>
      <c r="B475" s="84" t="s">
        <v>538</v>
      </c>
      <c r="C475" s="81" t="s">
        <v>89</v>
      </c>
      <c r="D475" s="77" t="s">
        <v>84</v>
      </c>
      <c r="E475" s="85">
        <v>5000</v>
      </c>
      <c r="F475" s="76">
        <f t="shared" si="7"/>
        <v>8.8332980001413297</v>
      </c>
      <c r="G475" s="76">
        <v>566.04</v>
      </c>
      <c r="H475" s="81" t="s">
        <v>18</v>
      </c>
      <c r="I475" s="91" t="s">
        <v>454</v>
      </c>
      <c r="J475" s="76" t="s">
        <v>81</v>
      </c>
      <c r="K475" s="88" t="s">
        <v>322</v>
      </c>
      <c r="L475" s="76" t="s">
        <v>83</v>
      </c>
    </row>
    <row r="476" spans="1:12">
      <c r="A476" s="107">
        <v>46109</v>
      </c>
      <c r="B476" s="84" t="s">
        <v>539</v>
      </c>
      <c r="C476" s="81" t="s">
        <v>164</v>
      </c>
      <c r="D476" s="77" t="s">
        <v>84</v>
      </c>
      <c r="E476" s="85">
        <v>3000</v>
      </c>
      <c r="F476" s="76">
        <f t="shared" si="7"/>
        <v>5.2999788000847996</v>
      </c>
      <c r="G476" s="76">
        <v>566.04</v>
      </c>
      <c r="H476" s="81" t="s">
        <v>18</v>
      </c>
      <c r="I476" s="91" t="s">
        <v>454</v>
      </c>
      <c r="J476" s="76" t="s">
        <v>81</v>
      </c>
      <c r="K476" s="88" t="s">
        <v>322</v>
      </c>
      <c r="L476" s="76" t="s">
        <v>83</v>
      </c>
    </row>
    <row r="477" spans="1:12">
      <c r="A477" s="75">
        <v>46109</v>
      </c>
      <c r="B477" s="76" t="s">
        <v>540</v>
      </c>
      <c r="C477" s="77" t="s">
        <v>86</v>
      </c>
      <c r="D477" s="77" t="s">
        <v>84</v>
      </c>
      <c r="E477" s="87">
        <v>10000</v>
      </c>
      <c r="F477" s="76">
        <f t="shared" si="7"/>
        <v>17.666596000282698</v>
      </c>
      <c r="G477" s="76">
        <v>566.04</v>
      </c>
      <c r="H477" s="77" t="s">
        <v>16</v>
      </c>
      <c r="I477" s="89" t="s">
        <v>485</v>
      </c>
      <c r="J477" s="92" t="s">
        <v>81</v>
      </c>
      <c r="K477" s="88" t="s">
        <v>322</v>
      </c>
      <c r="L477" s="92" t="s">
        <v>83</v>
      </c>
    </row>
    <row r="478" spans="1:12">
      <c r="A478" s="75">
        <v>46109</v>
      </c>
      <c r="B478" s="76" t="s">
        <v>541</v>
      </c>
      <c r="C478" s="77" t="s">
        <v>89</v>
      </c>
      <c r="D478" s="77" t="s">
        <v>84</v>
      </c>
      <c r="E478" s="87">
        <v>5000</v>
      </c>
      <c r="F478" s="76">
        <f t="shared" si="7"/>
        <v>8.8332980001413297</v>
      </c>
      <c r="G478" s="76">
        <v>566.04</v>
      </c>
      <c r="H478" s="77" t="s">
        <v>16</v>
      </c>
      <c r="I478" s="89" t="s">
        <v>485</v>
      </c>
      <c r="J478" s="92" t="s">
        <v>81</v>
      </c>
      <c r="K478" s="88" t="s">
        <v>322</v>
      </c>
      <c r="L478" s="92" t="s">
        <v>83</v>
      </c>
    </row>
    <row r="479" spans="1:12">
      <c r="A479" s="75">
        <v>46109</v>
      </c>
      <c r="B479" s="76" t="s">
        <v>542</v>
      </c>
      <c r="C479" s="77" t="s">
        <v>86</v>
      </c>
      <c r="D479" s="77" t="s">
        <v>84</v>
      </c>
      <c r="E479" s="87">
        <v>7000</v>
      </c>
      <c r="F479" s="76">
        <f t="shared" si="7"/>
        <v>12.366617200197901</v>
      </c>
      <c r="G479" s="76">
        <v>566.04</v>
      </c>
      <c r="H479" s="77" t="s">
        <v>16</v>
      </c>
      <c r="I479" s="89" t="s">
        <v>485</v>
      </c>
      <c r="J479" s="92" t="s">
        <v>81</v>
      </c>
      <c r="K479" s="88" t="s">
        <v>322</v>
      </c>
      <c r="L479" s="92" t="s">
        <v>83</v>
      </c>
    </row>
    <row r="480" spans="1:12">
      <c r="A480" s="75">
        <v>46109</v>
      </c>
      <c r="B480" s="76" t="s">
        <v>543</v>
      </c>
      <c r="C480" s="77" t="s">
        <v>86</v>
      </c>
      <c r="D480" s="77" t="s">
        <v>84</v>
      </c>
      <c r="E480" s="87">
        <v>2000</v>
      </c>
      <c r="F480" s="76">
        <f t="shared" si="7"/>
        <v>3.5333192000565301</v>
      </c>
      <c r="G480" s="76">
        <v>566.04</v>
      </c>
      <c r="H480" s="77" t="s">
        <v>16</v>
      </c>
      <c r="I480" s="89" t="s">
        <v>485</v>
      </c>
      <c r="J480" s="92" t="s">
        <v>81</v>
      </c>
      <c r="K480" s="88" t="s">
        <v>322</v>
      </c>
      <c r="L480" s="92" t="s">
        <v>83</v>
      </c>
    </row>
    <row r="481" spans="1:12">
      <c r="A481" s="75">
        <v>46109</v>
      </c>
      <c r="B481" s="76" t="s">
        <v>544</v>
      </c>
      <c r="C481" s="77" t="s">
        <v>89</v>
      </c>
      <c r="D481" s="77" t="s">
        <v>84</v>
      </c>
      <c r="E481" s="87">
        <v>13000</v>
      </c>
      <c r="F481" s="76">
        <f t="shared" si="7"/>
        <v>22.9665748003675</v>
      </c>
      <c r="G481" s="76">
        <v>566.04</v>
      </c>
      <c r="H481" s="77" t="s">
        <v>16</v>
      </c>
      <c r="I481" s="89" t="s">
        <v>485</v>
      </c>
      <c r="J481" s="92" t="s">
        <v>81</v>
      </c>
      <c r="K481" s="88" t="s">
        <v>322</v>
      </c>
      <c r="L481" s="92" t="s">
        <v>83</v>
      </c>
    </row>
    <row r="482" spans="1:12">
      <c r="A482" s="75">
        <v>46109</v>
      </c>
      <c r="B482" s="76" t="s">
        <v>527</v>
      </c>
      <c r="C482" s="81" t="s">
        <v>164</v>
      </c>
      <c r="D482" s="77" t="s">
        <v>84</v>
      </c>
      <c r="E482" s="87">
        <v>8000</v>
      </c>
      <c r="F482" s="76">
        <f t="shared" si="7"/>
        <v>14.133276800226099</v>
      </c>
      <c r="G482" s="76">
        <v>566.04</v>
      </c>
      <c r="H482" s="77" t="s">
        <v>16</v>
      </c>
      <c r="I482" s="89" t="s">
        <v>485</v>
      </c>
      <c r="J482" s="92" t="s">
        <v>81</v>
      </c>
      <c r="K482" s="88" t="s">
        <v>322</v>
      </c>
      <c r="L482" s="92" t="s">
        <v>83</v>
      </c>
    </row>
    <row r="483" spans="1:12">
      <c r="A483" s="75">
        <v>46109</v>
      </c>
      <c r="B483" s="76" t="s">
        <v>545</v>
      </c>
      <c r="C483" s="81" t="s">
        <v>164</v>
      </c>
      <c r="D483" s="77" t="s">
        <v>84</v>
      </c>
      <c r="E483" s="87">
        <v>5000</v>
      </c>
      <c r="F483" s="76">
        <f t="shared" si="7"/>
        <v>8.8332980001413297</v>
      </c>
      <c r="G483" s="76">
        <v>566.04</v>
      </c>
      <c r="H483" s="77" t="s">
        <v>16</v>
      </c>
      <c r="I483" s="89" t="s">
        <v>546</v>
      </c>
      <c r="J483" s="92" t="s">
        <v>81</v>
      </c>
      <c r="K483" s="88" t="s">
        <v>322</v>
      </c>
      <c r="L483" s="92" t="s">
        <v>83</v>
      </c>
    </row>
    <row r="484" spans="1:12">
      <c r="A484" s="75">
        <v>46109</v>
      </c>
      <c r="B484" s="76" t="s">
        <v>547</v>
      </c>
      <c r="C484" s="77" t="s">
        <v>89</v>
      </c>
      <c r="D484" s="77" t="s">
        <v>84</v>
      </c>
      <c r="E484" s="87">
        <v>13000</v>
      </c>
      <c r="F484" s="76">
        <f t="shared" si="7"/>
        <v>22.9665748003675</v>
      </c>
      <c r="G484" s="76">
        <v>566.04</v>
      </c>
      <c r="H484" s="77" t="s">
        <v>16</v>
      </c>
      <c r="I484" s="89" t="s">
        <v>546</v>
      </c>
      <c r="J484" s="92" t="s">
        <v>81</v>
      </c>
      <c r="K484" s="88" t="s">
        <v>322</v>
      </c>
      <c r="L484" s="92" t="s">
        <v>83</v>
      </c>
    </row>
    <row r="485" spans="1:12">
      <c r="A485" s="75">
        <v>46109</v>
      </c>
      <c r="B485" s="76" t="s">
        <v>548</v>
      </c>
      <c r="C485" s="77" t="s">
        <v>86</v>
      </c>
      <c r="D485" s="77" t="s">
        <v>84</v>
      </c>
      <c r="E485" s="87">
        <v>12000</v>
      </c>
      <c r="F485" s="76">
        <f t="shared" si="7"/>
        <v>21.199915200339198</v>
      </c>
      <c r="G485" s="76">
        <v>566.04</v>
      </c>
      <c r="H485" s="77" t="s">
        <v>16</v>
      </c>
      <c r="I485" s="89" t="s">
        <v>546</v>
      </c>
      <c r="J485" s="92" t="s">
        <v>81</v>
      </c>
      <c r="K485" s="88" t="s">
        <v>322</v>
      </c>
      <c r="L485" s="92" t="s">
        <v>83</v>
      </c>
    </row>
    <row r="486" spans="1:12">
      <c r="A486" s="75">
        <v>46109</v>
      </c>
      <c r="B486" s="76" t="s">
        <v>549</v>
      </c>
      <c r="C486" s="77" t="s">
        <v>86</v>
      </c>
      <c r="D486" s="77" t="s">
        <v>84</v>
      </c>
      <c r="E486" s="87">
        <v>2000</v>
      </c>
      <c r="F486" s="76">
        <f t="shared" si="7"/>
        <v>3.5333192000565301</v>
      </c>
      <c r="G486" s="76">
        <v>566.04</v>
      </c>
      <c r="H486" s="77" t="s">
        <v>16</v>
      </c>
      <c r="I486" s="89" t="s">
        <v>546</v>
      </c>
      <c r="J486" s="92" t="s">
        <v>81</v>
      </c>
      <c r="K486" s="88" t="s">
        <v>322</v>
      </c>
      <c r="L486" s="92" t="s">
        <v>83</v>
      </c>
    </row>
    <row r="487" spans="1:12">
      <c r="A487" s="75">
        <v>46111</v>
      </c>
      <c r="B487" s="76" t="s">
        <v>550</v>
      </c>
      <c r="C487" s="77" t="s">
        <v>190</v>
      </c>
      <c r="D487" s="77" t="s">
        <v>14</v>
      </c>
      <c r="E487" s="102">
        <v>129544</v>
      </c>
      <c r="F487" s="76">
        <f t="shared" si="7"/>
        <v>228.86015122606199</v>
      </c>
      <c r="G487" s="76">
        <v>566.04</v>
      </c>
      <c r="H487" s="77" t="s">
        <v>32</v>
      </c>
      <c r="I487" s="76" t="s">
        <v>551</v>
      </c>
      <c r="J487" s="92" t="s">
        <v>81</v>
      </c>
      <c r="K487" s="88" t="s">
        <v>82</v>
      </c>
      <c r="L487" s="76" t="s">
        <v>83</v>
      </c>
    </row>
    <row r="488" spans="1:12">
      <c r="A488" s="75">
        <v>46111</v>
      </c>
      <c r="B488" s="76" t="s">
        <v>552</v>
      </c>
      <c r="C488" s="77" t="s">
        <v>190</v>
      </c>
      <c r="D488" s="78" t="s">
        <v>10</v>
      </c>
      <c r="E488" s="102">
        <v>388632</v>
      </c>
      <c r="F488" s="76">
        <f t="shared" si="7"/>
        <v>686.58045367818499</v>
      </c>
      <c r="G488" s="76">
        <v>566.04</v>
      </c>
      <c r="H488" s="77" t="s">
        <v>32</v>
      </c>
      <c r="I488" s="76" t="s">
        <v>551</v>
      </c>
      <c r="J488" s="92" t="s">
        <v>81</v>
      </c>
      <c r="K488" s="88" t="s">
        <v>82</v>
      </c>
      <c r="L488" s="76" t="s">
        <v>83</v>
      </c>
    </row>
    <row r="489" spans="1:12">
      <c r="A489" s="75">
        <v>46111</v>
      </c>
      <c r="B489" s="76" t="s">
        <v>553</v>
      </c>
      <c r="C489" s="77" t="s">
        <v>190</v>
      </c>
      <c r="D489" s="77" t="s">
        <v>26</v>
      </c>
      <c r="E489" s="102">
        <v>129544</v>
      </c>
      <c r="F489" s="76">
        <f t="shared" si="7"/>
        <v>228.86015122606199</v>
      </c>
      <c r="G489" s="76">
        <v>566.04</v>
      </c>
      <c r="H489" s="77" t="s">
        <v>32</v>
      </c>
      <c r="I489" s="76" t="s">
        <v>551</v>
      </c>
      <c r="J489" s="92" t="s">
        <v>81</v>
      </c>
      <c r="K489" s="88" t="s">
        <v>82</v>
      </c>
      <c r="L489" s="76" t="s">
        <v>83</v>
      </c>
    </row>
    <row r="490" spans="1:12">
      <c r="A490" s="75">
        <v>46111</v>
      </c>
      <c r="B490" s="76" t="s">
        <v>554</v>
      </c>
      <c r="C490" s="77" t="s">
        <v>190</v>
      </c>
      <c r="D490" s="77" t="s">
        <v>23</v>
      </c>
      <c r="E490" s="102">
        <v>129544</v>
      </c>
      <c r="F490" s="76">
        <f t="shared" si="7"/>
        <v>228.86015122606199</v>
      </c>
      <c r="G490" s="76">
        <v>566.04</v>
      </c>
      <c r="H490" s="77" t="s">
        <v>32</v>
      </c>
      <c r="I490" s="76" t="s">
        <v>551</v>
      </c>
      <c r="J490" s="92" t="s">
        <v>81</v>
      </c>
      <c r="K490" s="88" t="s">
        <v>82</v>
      </c>
      <c r="L490" s="76" t="s">
        <v>83</v>
      </c>
    </row>
    <row r="491" spans="1:12">
      <c r="A491" s="75">
        <v>46111</v>
      </c>
      <c r="B491" s="76" t="s">
        <v>555</v>
      </c>
      <c r="C491" s="77" t="s">
        <v>190</v>
      </c>
      <c r="D491" s="77" t="s">
        <v>84</v>
      </c>
      <c r="E491" s="102">
        <v>518181</v>
      </c>
      <c r="F491" s="76">
        <f t="shared" si="7"/>
        <v>915.44943820224705</v>
      </c>
      <c r="G491" s="76">
        <v>566.04</v>
      </c>
      <c r="H491" s="77" t="s">
        <v>32</v>
      </c>
      <c r="I491" s="76" t="s">
        <v>551</v>
      </c>
      <c r="J491" s="92" t="s">
        <v>81</v>
      </c>
      <c r="K491" s="88" t="s">
        <v>82</v>
      </c>
      <c r="L491" s="76" t="s">
        <v>83</v>
      </c>
    </row>
    <row r="492" spans="1:12">
      <c r="A492" s="75">
        <v>46111</v>
      </c>
      <c r="B492" s="76" t="s">
        <v>556</v>
      </c>
      <c r="C492" s="77" t="s">
        <v>190</v>
      </c>
      <c r="D492" s="77" t="s">
        <v>14</v>
      </c>
      <c r="E492" s="102">
        <v>34213</v>
      </c>
      <c r="F492" s="76">
        <f t="shared" si="7"/>
        <v>60.4427248957671</v>
      </c>
      <c r="G492" s="76">
        <v>566.04</v>
      </c>
      <c r="H492" s="77" t="s">
        <v>32</v>
      </c>
      <c r="I492" s="76" t="s">
        <v>557</v>
      </c>
      <c r="J492" s="92" t="s">
        <v>81</v>
      </c>
      <c r="K492" s="88" t="s">
        <v>82</v>
      </c>
      <c r="L492" s="76" t="s">
        <v>83</v>
      </c>
    </row>
    <row r="493" spans="1:12">
      <c r="A493" s="75">
        <v>46111</v>
      </c>
      <c r="B493" s="76" t="s">
        <v>558</v>
      </c>
      <c r="C493" s="77" t="s">
        <v>190</v>
      </c>
      <c r="D493" s="78" t="s">
        <v>10</v>
      </c>
      <c r="E493" s="102">
        <v>102639</v>
      </c>
      <c r="F493" s="76">
        <f t="shared" si="7"/>
        <v>181.32817468730099</v>
      </c>
      <c r="G493" s="76">
        <v>566.04</v>
      </c>
      <c r="H493" s="77" t="s">
        <v>32</v>
      </c>
      <c r="I493" s="76" t="s">
        <v>557</v>
      </c>
      <c r="J493" s="92" t="s">
        <v>81</v>
      </c>
      <c r="K493" s="88" t="s">
        <v>82</v>
      </c>
      <c r="L493" s="76" t="s">
        <v>83</v>
      </c>
    </row>
    <row r="494" spans="1:12">
      <c r="A494" s="75">
        <v>46111</v>
      </c>
      <c r="B494" s="76" t="s">
        <v>559</v>
      </c>
      <c r="C494" s="77" t="s">
        <v>190</v>
      </c>
      <c r="D494" s="77" t="s">
        <v>26</v>
      </c>
      <c r="E494" s="102">
        <v>34213</v>
      </c>
      <c r="F494" s="76">
        <f t="shared" si="7"/>
        <v>60.4427248957671</v>
      </c>
      <c r="G494" s="76">
        <v>566.04</v>
      </c>
      <c r="H494" s="77" t="s">
        <v>32</v>
      </c>
      <c r="I494" s="76" t="s">
        <v>557</v>
      </c>
      <c r="J494" s="92" t="s">
        <v>81</v>
      </c>
      <c r="K494" s="88" t="s">
        <v>82</v>
      </c>
      <c r="L494" s="76" t="s">
        <v>83</v>
      </c>
    </row>
    <row r="495" spans="1:12">
      <c r="A495" s="75">
        <v>46111</v>
      </c>
      <c r="B495" s="76" t="s">
        <v>560</v>
      </c>
      <c r="C495" s="77" t="s">
        <v>190</v>
      </c>
      <c r="D495" s="77" t="s">
        <v>23</v>
      </c>
      <c r="E495" s="102">
        <v>34213</v>
      </c>
      <c r="F495" s="76">
        <f t="shared" si="7"/>
        <v>60.4427248957671</v>
      </c>
      <c r="G495" s="76">
        <v>566.04</v>
      </c>
      <c r="H495" s="77" t="s">
        <v>32</v>
      </c>
      <c r="I495" s="76" t="s">
        <v>557</v>
      </c>
      <c r="J495" s="92" t="s">
        <v>81</v>
      </c>
      <c r="K495" s="88" t="s">
        <v>82</v>
      </c>
      <c r="L495" s="76" t="s">
        <v>83</v>
      </c>
    </row>
    <row r="496" spans="1:12">
      <c r="A496" s="75">
        <v>46111</v>
      </c>
      <c r="B496" s="76" t="s">
        <v>561</v>
      </c>
      <c r="C496" s="77" t="s">
        <v>190</v>
      </c>
      <c r="D496" s="77" t="s">
        <v>84</v>
      </c>
      <c r="E496" s="102">
        <v>136852</v>
      </c>
      <c r="F496" s="76">
        <f t="shared" si="7"/>
        <v>241.770899583068</v>
      </c>
      <c r="G496" s="76">
        <v>566.04</v>
      </c>
      <c r="H496" s="77" t="s">
        <v>32</v>
      </c>
      <c r="I496" s="76" t="s">
        <v>557</v>
      </c>
      <c r="J496" s="92" t="s">
        <v>81</v>
      </c>
      <c r="K496" s="88" t="s">
        <v>82</v>
      </c>
      <c r="L496" s="76" t="s">
        <v>83</v>
      </c>
    </row>
    <row r="497" spans="1:12">
      <c r="A497" s="75">
        <v>46112</v>
      </c>
      <c r="B497" s="76" t="s">
        <v>562</v>
      </c>
      <c r="C497" s="77" t="s">
        <v>125</v>
      </c>
      <c r="D497" s="78" t="s">
        <v>10</v>
      </c>
      <c r="E497" s="77">
        <v>30000</v>
      </c>
      <c r="F497" s="76">
        <f t="shared" si="7"/>
        <v>52.999788000848</v>
      </c>
      <c r="G497" s="76">
        <v>566.04</v>
      </c>
      <c r="H497" s="77" t="s">
        <v>27</v>
      </c>
      <c r="I497" s="89" t="s">
        <v>563</v>
      </c>
      <c r="J497" s="76" t="s">
        <v>81</v>
      </c>
      <c r="K497" s="88" t="s">
        <v>82</v>
      </c>
      <c r="L497" s="76" t="s">
        <v>83</v>
      </c>
    </row>
    <row r="498" spans="1:12">
      <c r="A498" s="75">
        <v>46112</v>
      </c>
      <c r="B498" s="76" t="s">
        <v>564</v>
      </c>
      <c r="C498" s="77" t="s">
        <v>86</v>
      </c>
      <c r="D498" s="77" t="s">
        <v>84</v>
      </c>
      <c r="E498" s="77">
        <v>3000</v>
      </c>
      <c r="F498" s="76">
        <f t="shared" si="7"/>
        <v>5.2999788000847996</v>
      </c>
      <c r="G498" s="76">
        <v>566.04</v>
      </c>
      <c r="H498" s="77" t="s">
        <v>20</v>
      </c>
      <c r="I498" s="89" t="s">
        <v>565</v>
      </c>
      <c r="J498" s="76" t="s">
        <v>81</v>
      </c>
      <c r="K498" s="88" t="s">
        <v>322</v>
      </c>
      <c r="L498" s="76" t="s">
        <v>83</v>
      </c>
    </row>
    <row r="499" spans="1:12">
      <c r="A499" s="75">
        <v>46112</v>
      </c>
      <c r="B499" s="76" t="s">
        <v>566</v>
      </c>
      <c r="C499" s="77" t="s">
        <v>128</v>
      </c>
      <c r="D499" s="77" t="s">
        <v>84</v>
      </c>
      <c r="E499" s="77">
        <v>4500</v>
      </c>
      <c r="F499" s="76">
        <f t="shared" si="7"/>
        <v>7.9499682001272003</v>
      </c>
      <c r="G499" s="76">
        <v>566.04</v>
      </c>
      <c r="H499" s="77" t="s">
        <v>20</v>
      </c>
      <c r="I499" s="89" t="s">
        <v>565</v>
      </c>
      <c r="J499" s="76" t="s">
        <v>81</v>
      </c>
      <c r="K499" s="88" t="s">
        <v>322</v>
      </c>
      <c r="L499" s="76" t="s">
        <v>83</v>
      </c>
    </row>
    <row r="500" spans="1:12">
      <c r="A500" s="75">
        <v>46112</v>
      </c>
      <c r="B500" s="76" t="s">
        <v>567</v>
      </c>
      <c r="C500" s="77" t="s">
        <v>86</v>
      </c>
      <c r="D500" s="77" t="s">
        <v>84</v>
      </c>
      <c r="E500" s="77">
        <v>500</v>
      </c>
      <c r="F500" s="76">
        <f t="shared" si="7"/>
        <v>0.88332980001413297</v>
      </c>
      <c r="G500" s="76">
        <v>566.04</v>
      </c>
      <c r="H500" s="77" t="s">
        <v>20</v>
      </c>
      <c r="I500" s="89" t="s">
        <v>565</v>
      </c>
      <c r="J500" s="76" t="s">
        <v>81</v>
      </c>
      <c r="K500" s="88" t="s">
        <v>322</v>
      </c>
      <c r="L500" s="76" t="s">
        <v>83</v>
      </c>
    </row>
    <row r="501" spans="1:12">
      <c r="A501" s="75">
        <v>46112</v>
      </c>
      <c r="B501" s="76" t="s">
        <v>568</v>
      </c>
      <c r="C501" s="77" t="s">
        <v>86</v>
      </c>
      <c r="D501" s="77" t="s">
        <v>84</v>
      </c>
      <c r="E501" s="77">
        <v>300</v>
      </c>
      <c r="F501" s="76">
        <f t="shared" si="7"/>
        <v>0.52999788000848003</v>
      </c>
      <c r="G501" s="76">
        <v>566.04</v>
      </c>
      <c r="H501" s="77" t="s">
        <v>20</v>
      </c>
      <c r="I501" s="89" t="s">
        <v>565</v>
      </c>
      <c r="J501" s="76" t="s">
        <v>81</v>
      </c>
      <c r="K501" s="88" t="s">
        <v>322</v>
      </c>
      <c r="L501" s="76" t="s">
        <v>83</v>
      </c>
    </row>
    <row r="502" spans="1:12">
      <c r="A502" s="75">
        <v>46112</v>
      </c>
      <c r="B502" s="76" t="s">
        <v>569</v>
      </c>
      <c r="C502" s="77" t="s">
        <v>86</v>
      </c>
      <c r="D502" s="77" t="s">
        <v>84</v>
      </c>
      <c r="E502" s="77">
        <v>300</v>
      </c>
      <c r="F502" s="76">
        <f t="shared" si="7"/>
        <v>0.52999788000848003</v>
      </c>
      <c r="G502" s="76">
        <v>566.04</v>
      </c>
      <c r="H502" s="77" t="s">
        <v>20</v>
      </c>
      <c r="I502" s="89" t="s">
        <v>565</v>
      </c>
      <c r="J502" s="76" t="s">
        <v>81</v>
      </c>
      <c r="K502" s="88" t="s">
        <v>322</v>
      </c>
      <c r="L502" s="76" t="s">
        <v>83</v>
      </c>
    </row>
    <row r="503" spans="1:12">
      <c r="A503" s="75">
        <v>46112</v>
      </c>
      <c r="B503" s="76" t="s">
        <v>570</v>
      </c>
      <c r="C503" s="77" t="s">
        <v>86</v>
      </c>
      <c r="D503" s="77" t="s">
        <v>84</v>
      </c>
      <c r="E503" s="77">
        <v>300</v>
      </c>
      <c r="F503" s="76">
        <f t="shared" si="7"/>
        <v>0.52999788000848003</v>
      </c>
      <c r="G503" s="76">
        <v>566.04</v>
      </c>
      <c r="H503" s="77" t="s">
        <v>20</v>
      </c>
      <c r="I503" s="89" t="s">
        <v>565</v>
      </c>
      <c r="J503" s="76" t="s">
        <v>81</v>
      </c>
      <c r="K503" s="88" t="s">
        <v>322</v>
      </c>
      <c r="L503" s="76" t="s">
        <v>83</v>
      </c>
    </row>
    <row r="504" spans="1:12">
      <c r="A504" s="75">
        <v>46112</v>
      </c>
      <c r="B504" s="76" t="s">
        <v>571</v>
      </c>
      <c r="C504" s="77" t="s">
        <v>86</v>
      </c>
      <c r="D504" s="77" t="s">
        <v>84</v>
      </c>
      <c r="E504" s="77">
        <v>300</v>
      </c>
      <c r="F504" s="76">
        <f t="shared" si="7"/>
        <v>0.52999788000848003</v>
      </c>
      <c r="G504" s="76">
        <v>566.04</v>
      </c>
      <c r="H504" s="77" t="s">
        <v>20</v>
      </c>
      <c r="I504" s="89" t="s">
        <v>565</v>
      </c>
      <c r="J504" s="76" t="s">
        <v>81</v>
      </c>
      <c r="K504" s="88" t="s">
        <v>322</v>
      </c>
      <c r="L504" s="76" t="s">
        <v>83</v>
      </c>
    </row>
    <row r="505" spans="1:12">
      <c r="A505" s="75">
        <v>46112</v>
      </c>
      <c r="B505" s="76" t="s">
        <v>572</v>
      </c>
      <c r="C505" s="77" t="s">
        <v>89</v>
      </c>
      <c r="D505" s="77" t="s">
        <v>84</v>
      </c>
      <c r="E505" s="77">
        <v>13000</v>
      </c>
      <c r="F505" s="76">
        <f t="shared" si="7"/>
        <v>22.9665748003675</v>
      </c>
      <c r="G505" s="76">
        <v>566.04</v>
      </c>
      <c r="H505" s="77" t="s">
        <v>20</v>
      </c>
      <c r="I505" s="89" t="s">
        <v>565</v>
      </c>
      <c r="J505" s="76" t="s">
        <v>81</v>
      </c>
      <c r="K505" s="88" t="s">
        <v>322</v>
      </c>
      <c r="L505" s="76" t="s">
        <v>83</v>
      </c>
    </row>
    <row r="506" spans="1:12">
      <c r="A506" s="75">
        <v>46112</v>
      </c>
      <c r="B506" s="76" t="s">
        <v>573</v>
      </c>
      <c r="C506" s="77" t="s">
        <v>89</v>
      </c>
      <c r="D506" s="77" t="s">
        <v>84</v>
      </c>
      <c r="E506" s="77">
        <v>5000</v>
      </c>
      <c r="F506" s="76">
        <f t="shared" si="7"/>
        <v>8.8332980001413297</v>
      </c>
      <c r="G506" s="76">
        <v>566.04</v>
      </c>
      <c r="H506" s="77" t="s">
        <v>20</v>
      </c>
      <c r="I506" s="89" t="s">
        <v>565</v>
      </c>
      <c r="J506" s="76" t="s">
        <v>81</v>
      </c>
      <c r="K506" s="88" t="s">
        <v>322</v>
      </c>
      <c r="L506" s="76" t="s">
        <v>83</v>
      </c>
    </row>
    <row r="507" spans="1:12">
      <c r="A507" s="107">
        <v>46112</v>
      </c>
      <c r="B507" s="84" t="s">
        <v>574</v>
      </c>
      <c r="C507" s="81" t="s">
        <v>86</v>
      </c>
      <c r="D507" s="77" t="s">
        <v>84</v>
      </c>
      <c r="E507" s="81">
        <v>2500</v>
      </c>
      <c r="F507" s="76">
        <f t="shared" si="7"/>
        <v>4.4166490000706702</v>
      </c>
      <c r="G507" s="76">
        <v>566.04</v>
      </c>
      <c r="H507" s="81" t="s">
        <v>18</v>
      </c>
      <c r="I507" s="91" t="s">
        <v>575</v>
      </c>
      <c r="J507" s="76" t="s">
        <v>81</v>
      </c>
      <c r="K507" s="88" t="s">
        <v>322</v>
      </c>
      <c r="L507" s="76" t="s">
        <v>83</v>
      </c>
    </row>
    <row r="508" spans="1:12">
      <c r="A508" s="107">
        <v>46112</v>
      </c>
      <c r="B508" s="84" t="s">
        <v>576</v>
      </c>
      <c r="C508" s="81" t="s">
        <v>86</v>
      </c>
      <c r="D508" s="77" t="s">
        <v>84</v>
      </c>
      <c r="E508" s="81">
        <v>6000</v>
      </c>
      <c r="F508" s="76">
        <f t="shared" si="7"/>
        <v>10.599957600169599</v>
      </c>
      <c r="G508" s="76">
        <v>566.04</v>
      </c>
      <c r="H508" s="81" t="s">
        <v>18</v>
      </c>
      <c r="I508" s="91" t="s">
        <v>575</v>
      </c>
      <c r="J508" s="76" t="s">
        <v>81</v>
      </c>
      <c r="K508" s="88" t="s">
        <v>322</v>
      </c>
      <c r="L508" s="76" t="s">
        <v>83</v>
      </c>
    </row>
    <row r="509" spans="1:12">
      <c r="A509" s="107">
        <v>46112</v>
      </c>
      <c r="B509" s="84" t="s">
        <v>577</v>
      </c>
      <c r="C509" s="81" t="s">
        <v>89</v>
      </c>
      <c r="D509" s="77" t="s">
        <v>84</v>
      </c>
      <c r="E509" s="81">
        <v>5000</v>
      </c>
      <c r="F509" s="76">
        <f t="shared" si="7"/>
        <v>8.8332980001413297</v>
      </c>
      <c r="G509" s="76">
        <v>566.04</v>
      </c>
      <c r="H509" s="81" t="s">
        <v>18</v>
      </c>
      <c r="I509" s="91" t="s">
        <v>575</v>
      </c>
      <c r="J509" s="76" t="s">
        <v>81</v>
      </c>
      <c r="K509" s="88" t="s">
        <v>322</v>
      </c>
      <c r="L509" s="76" t="s">
        <v>83</v>
      </c>
    </row>
    <row r="510" spans="1:12">
      <c r="A510" s="107">
        <v>46112</v>
      </c>
      <c r="B510" s="84" t="s">
        <v>578</v>
      </c>
      <c r="C510" s="81" t="s">
        <v>89</v>
      </c>
      <c r="D510" s="77" t="s">
        <v>84</v>
      </c>
      <c r="E510" s="81">
        <v>39000</v>
      </c>
      <c r="F510" s="76">
        <f t="shared" si="7"/>
        <v>68.899724401102404</v>
      </c>
      <c r="G510" s="76">
        <v>566.04</v>
      </c>
      <c r="H510" s="81" t="s">
        <v>18</v>
      </c>
      <c r="I510" s="91" t="s">
        <v>575</v>
      </c>
      <c r="J510" s="76" t="s">
        <v>81</v>
      </c>
      <c r="K510" s="88" t="s">
        <v>322</v>
      </c>
      <c r="L510" s="76" t="s">
        <v>83</v>
      </c>
    </row>
    <row r="511" spans="1:12">
      <c r="A511" s="107">
        <v>46112</v>
      </c>
      <c r="B511" s="84" t="s">
        <v>579</v>
      </c>
      <c r="C511" s="81" t="s">
        <v>86</v>
      </c>
      <c r="D511" s="77" t="s">
        <v>84</v>
      </c>
      <c r="E511" s="81">
        <v>3000</v>
      </c>
      <c r="F511" s="76">
        <f t="shared" si="7"/>
        <v>5.2999788000847996</v>
      </c>
      <c r="G511" s="76">
        <v>566.04</v>
      </c>
      <c r="H511" s="81" t="s">
        <v>18</v>
      </c>
      <c r="I511" s="91" t="s">
        <v>575</v>
      </c>
      <c r="J511" s="76" t="s">
        <v>81</v>
      </c>
      <c r="K511" s="88" t="s">
        <v>322</v>
      </c>
      <c r="L511" s="76" t="s">
        <v>83</v>
      </c>
    </row>
    <row r="512" spans="1:12">
      <c r="A512" s="107">
        <v>46112</v>
      </c>
      <c r="B512" s="84" t="s">
        <v>580</v>
      </c>
      <c r="C512" s="81" t="s">
        <v>86</v>
      </c>
      <c r="D512" s="77" t="s">
        <v>84</v>
      </c>
      <c r="E512" s="81">
        <v>1500</v>
      </c>
      <c r="F512" s="76">
        <f t="shared" si="7"/>
        <v>2.6499894000423998</v>
      </c>
      <c r="G512" s="76">
        <v>566.04</v>
      </c>
      <c r="H512" s="81" t="s">
        <v>18</v>
      </c>
      <c r="I512" s="91" t="s">
        <v>575</v>
      </c>
      <c r="J512" s="76" t="s">
        <v>81</v>
      </c>
      <c r="K512" s="88" t="s">
        <v>322</v>
      </c>
      <c r="L512" s="76" t="s">
        <v>83</v>
      </c>
    </row>
    <row r="513" spans="1:12">
      <c r="A513" s="107">
        <v>46112</v>
      </c>
      <c r="B513" s="84" t="s">
        <v>581</v>
      </c>
      <c r="C513" s="81" t="s">
        <v>86</v>
      </c>
      <c r="D513" s="77" t="s">
        <v>84</v>
      </c>
      <c r="E513" s="81">
        <v>500</v>
      </c>
      <c r="F513" s="76">
        <f t="shared" si="7"/>
        <v>0.88332980001413297</v>
      </c>
      <c r="G513" s="76">
        <v>566.04</v>
      </c>
      <c r="H513" s="81" t="s">
        <v>18</v>
      </c>
      <c r="I513" s="91" t="s">
        <v>575</v>
      </c>
      <c r="J513" s="76" t="s">
        <v>81</v>
      </c>
      <c r="K513" s="88" t="s">
        <v>82</v>
      </c>
      <c r="L513" s="76" t="s">
        <v>83</v>
      </c>
    </row>
    <row r="514" spans="1:12">
      <c r="A514" s="107">
        <v>46112</v>
      </c>
      <c r="B514" s="84" t="s">
        <v>582</v>
      </c>
      <c r="C514" s="81" t="s">
        <v>86</v>
      </c>
      <c r="D514" s="77" t="s">
        <v>84</v>
      </c>
      <c r="E514" s="81">
        <v>500</v>
      </c>
      <c r="F514" s="76">
        <f t="shared" ref="F514:F523" si="8">+E514/G514</f>
        <v>0.88332980001413297</v>
      </c>
      <c r="G514" s="76">
        <v>566.04</v>
      </c>
      <c r="H514" s="81" t="s">
        <v>18</v>
      </c>
      <c r="I514" s="91" t="s">
        <v>575</v>
      </c>
      <c r="J514" s="76" t="s">
        <v>81</v>
      </c>
      <c r="K514" s="88" t="s">
        <v>322</v>
      </c>
      <c r="L514" s="76" t="s">
        <v>83</v>
      </c>
    </row>
    <row r="515" spans="1:12">
      <c r="A515" s="107">
        <v>46112</v>
      </c>
      <c r="B515" s="84" t="s">
        <v>581</v>
      </c>
      <c r="C515" s="81" t="s">
        <v>86</v>
      </c>
      <c r="D515" s="77" t="s">
        <v>84</v>
      </c>
      <c r="E515" s="81">
        <v>500</v>
      </c>
      <c r="F515" s="76">
        <f t="shared" si="8"/>
        <v>0.88332980001413297</v>
      </c>
      <c r="G515" s="76">
        <v>566.04</v>
      </c>
      <c r="H515" s="81" t="s">
        <v>18</v>
      </c>
      <c r="I515" s="91" t="s">
        <v>575</v>
      </c>
      <c r="J515" s="97" t="s">
        <v>81</v>
      </c>
      <c r="K515" s="88" t="s">
        <v>322</v>
      </c>
      <c r="L515" s="76" t="s">
        <v>83</v>
      </c>
    </row>
    <row r="516" spans="1:12">
      <c r="A516" s="107">
        <v>46112</v>
      </c>
      <c r="B516" s="84" t="s">
        <v>583</v>
      </c>
      <c r="C516" s="81" t="s">
        <v>164</v>
      </c>
      <c r="D516" s="77" t="s">
        <v>84</v>
      </c>
      <c r="E516" s="81">
        <v>8000</v>
      </c>
      <c r="F516" s="76">
        <f t="shared" si="8"/>
        <v>14.133276800226099</v>
      </c>
      <c r="G516" s="76">
        <v>566.04</v>
      </c>
      <c r="H516" s="81" t="s">
        <v>18</v>
      </c>
      <c r="I516" s="91" t="s">
        <v>575</v>
      </c>
      <c r="J516" s="97" t="s">
        <v>81</v>
      </c>
      <c r="K516" s="88" t="s">
        <v>322</v>
      </c>
      <c r="L516" s="76" t="s">
        <v>83</v>
      </c>
    </row>
    <row r="517" spans="1:12">
      <c r="A517" s="75">
        <v>46112</v>
      </c>
      <c r="B517" s="76" t="s">
        <v>584</v>
      </c>
      <c r="C517" s="77" t="s">
        <v>86</v>
      </c>
      <c r="D517" s="77" t="s">
        <v>84</v>
      </c>
      <c r="E517" s="87">
        <v>6000</v>
      </c>
      <c r="F517" s="76">
        <f t="shared" si="8"/>
        <v>10.599957600169599</v>
      </c>
      <c r="G517" s="76">
        <v>566.04</v>
      </c>
      <c r="H517" s="77" t="s">
        <v>16</v>
      </c>
      <c r="I517" s="89" t="s">
        <v>546</v>
      </c>
      <c r="J517" s="92" t="s">
        <v>81</v>
      </c>
      <c r="K517" s="88" t="s">
        <v>322</v>
      </c>
      <c r="L517" s="92" t="s">
        <v>83</v>
      </c>
    </row>
    <row r="518" spans="1:12">
      <c r="A518" s="75">
        <v>46112</v>
      </c>
      <c r="B518" s="76" t="s">
        <v>585</v>
      </c>
      <c r="C518" s="77" t="s">
        <v>86</v>
      </c>
      <c r="D518" s="77" t="s">
        <v>84</v>
      </c>
      <c r="E518" s="87">
        <v>3000</v>
      </c>
      <c r="F518" s="76">
        <f t="shared" si="8"/>
        <v>5.2999788000847996</v>
      </c>
      <c r="G518" s="76">
        <v>566.04</v>
      </c>
      <c r="H518" s="77" t="s">
        <v>16</v>
      </c>
      <c r="I518" s="89" t="s">
        <v>586</v>
      </c>
      <c r="J518" s="92" t="s">
        <v>81</v>
      </c>
      <c r="K518" s="88" t="s">
        <v>322</v>
      </c>
      <c r="L518" s="92" t="s">
        <v>83</v>
      </c>
    </row>
    <row r="519" spans="1:12">
      <c r="A519" s="75">
        <v>46112</v>
      </c>
      <c r="B519" s="76" t="s">
        <v>587</v>
      </c>
      <c r="C519" s="77" t="s">
        <v>89</v>
      </c>
      <c r="D519" s="77" t="s">
        <v>84</v>
      </c>
      <c r="E519" s="87">
        <v>5000</v>
      </c>
      <c r="F519" s="76">
        <f t="shared" si="8"/>
        <v>8.8332980001413297</v>
      </c>
      <c r="G519" s="76">
        <v>566.04</v>
      </c>
      <c r="H519" s="77" t="s">
        <v>16</v>
      </c>
      <c r="I519" s="89" t="s">
        <v>586</v>
      </c>
      <c r="J519" s="92" t="s">
        <v>81</v>
      </c>
      <c r="K519" s="88" t="s">
        <v>322</v>
      </c>
      <c r="L519" s="92" t="s">
        <v>83</v>
      </c>
    </row>
    <row r="520" spans="1:12">
      <c r="A520" s="75">
        <v>46112</v>
      </c>
      <c r="B520" s="76" t="s">
        <v>588</v>
      </c>
      <c r="C520" s="77" t="s">
        <v>128</v>
      </c>
      <c r="D520" s="77" t="s">
        <v>84</v>
      </c>
      <c r="E520" s="87">
        <v>7500</v>
      </c>
      <c r="F520" s="76">
        <f t="shared" si="8"/>
        <v>13.249947000212</v>
      </c>
      <c r="G520" s="76">
        <v>566.04</v>
      </c>
      <c r="H520" s="77" t="s">
        <v>16</v>
      </c>
      <c r="I520" s="89" t="s">
        <v>586</v>
      </c>
      <c r="J520" s="92" t="s">
        <v>81</v>
      </c>
      <c r="K520" s="88" t="s">
        <v>322</v>
      </c>
      <c r="L520" s="92" t="s">
        <v>83</v>
      </c>
    </row>
    <row r="521" spans="1:12">
      <c r="A521" s="75">
        <v>46112</v>
      </c>
      <c r="B521" s="76" t="s">
        <v>589</v>
      </c>
      <c r="C521" s="77" t="s">
        <v>89</v>
      </c>
      <c r="D521" s="77" t="s">
        <v>84</v>
      </c>
      <c r="E521" s="87">
        <v>13000</v>
      </c>
      <c r="F521" s="76">
        <f t="shared" si="8"/>
        <v>22.9665748003675</v>
      </c>
      <c r="G521" s="76">
        <v>566.04</v>
      </c>
      <c r="H521" s="77" t="s">
        <v>16</v>
      </c>
      <c r="I521" s="89" t="s">
        <v>586</v>
      </c>
      <c r="J521" s="92" t="s">
        <v>81</v>
      </c>
      <c r="K521" s="88" t="s">
        <v>322</v>
      </c>
      <c r="L521" s="92" t="s">
        <v>83</v>
      </c>
    </row>
    <row r="522" spans="1:12">
      <c r="A522" s="75">
        <v>46112</v>
      </c>
      <c r="B522" s="76" t="s">
        <v>590</v>
      </c>
      <c r="C522" s="77" t="s">
        <v>86</v>
      </c>
      <c r="D522" s="77" t="s">
        <v>84</v>
      </c>
      <c r="E522" s="87">
        <v>2000</v>
      </c>
      <c r="F522" s="76">
        <f t="shared" si="8"/>
        <v>3.5333192000565301</v>
      </c>
      <c r="G522" s="76">
        <v>566.04</v>
      </c>
      <c r="H522" s="77" t="s">
        <v>16</v>
      </c>
      <c r="I522" s="89" t="s">
        <v>586</v>
      </c>
      <c r="J522" s="92" t="s">
        <v>81</v>
      </c>
      <c r="K522" s="88" t="s">
        <v>322</v>
      </c>
      <c r="L522" s="92" t="s">
        <v>83</v>
      </c>
    </row>
    <row r="523" spans="1:12">
      <c r="A523" s="75">
        <v>46112</v>
      </c>
      <c r="B523" s="76" t="s">
        <v>591</v>
      </c>
      <c r="C523" s="77" t="s">
        <v>349</v>
      </c>
      <c r="D523" s="78" t="s">
        <v>10</v>
      </c>
      <c r="E523" s="102">
        <v>12113</v>
      </c>
      <c r="F523" s="76">
        <f t="shared" si="8"/>
        <v>21.399547735142399</v>
      </c>
      <c r="G523" s="76">
        <v>566.04</v>
      </c>
      <c r="H523" s="77" t="s">
        <v>32</v>
      </c>
      <c r="J523" s="92" t="s">
        <v>81</v>
      </c>
      <c r="K523" s="88" t="s">
        <v>82</v>
      </c>
      <c r="L523" s="76" t="s">
        <v>83</v>
      </c>
    </row>
    <row r="524" spans="1:12">
      <c r="A524" s="98"/>
      <c r="C524" s="93"/>
      <c r="D524" s="93"/>
      <c r="E524" s="76"/>
    </row>
    <row r="525" spans="1:12">
      <c r="A525" s="98"/>
      <c r="C525" s="93"/>
      <c r="D525" s="93"/>
      <c r="E525" s="334"/>
    </row>
    <row r="526" spans="1:12">
      <c r="A526" s="98"/>
      <c r="C526" s="93"/>
      <c r="D526" s="93"/>
      <c r="E526" s="76"/>
    </row>
    <row r="527" spans="1:12">
      <c r="A527" s="98"/>
      <c r="C527" s="93"/>
      <c r="D527" s="93"/>
      <c r="E527" s="334"/>
    </row>
    <row r="528" spans="1:12">
      <c r="A528" s="98"/>
      <c r="C528" s="93"/>
      <c r="D528" s="93"/>
      <c r="E528" s="76"/>
    </row>
    <row r="529" spans="1:5">
      <c r="A529" s="98"/>
      <c r="C529" s="93"/>
      <c r="D529" s="93"/>
      <c r="E529" s="76"/>
    </row>
    <row r="530" spans="1:5">
      <c r="A530" s="98"/>
      <c r="C530" s="93"/>
      <c r="D530" s="93"/>
      <c r="E530" s="76"/>
    </row>
    <row r="531" spans="1:5">
      <c r="A531" s="98"/>
      <c r="C531" s="93"/>
      <c r="D531" s="93"/>
      <c r="E531" s="76"/>
    </row>
    <row r="532" spans="1:5">
      <c r="A532" s="98"/>
      <c r="C532" s="93"/>
      <c r="D532" s="93"/>
      <c r="E532" s="76"/>
    </row>
    <row r="533" spans="1:5">
      <c r="A533" s="98"/>
      <c r="C533" s="93"/>
      <c r="D533" s="93"/>
      <c r="E533" s="76"/>
    </row>
    <row r="534" spans="1:5">
      <c r="A534" s="98"/>
      <c r="C534" s="93"/>
      <c r="D534" s="93"/>
      <c r="E534" s="76"/>
    </row>
    <row r="535" spans="1:5">
      <c r="A535" s="98"/>
      <c r="C535" s="93"/>
      <c r="D535" s="93"/>
      <c r="E535" s="76"/>
    </row>
    <row r="536" spans="1:5">
      <c r="A536" s="98"/>
      <c r="C536" s="93"/>
      <c r="D536" s="93"/>
      <c r="E536" s="76"/>
    </row>
    <row r="537" spans="1:5">
      <c r="A537" s="98"/>
      <c r="C537" s="93"/>
      <c r="D537" s="93"/>
      <c r="E537" s="76"/>
    </row>
    <row r="538" spans="1:5">
      <c r="A538" s="98"/>
      <c r="C538" s="93"/>
      <c r="D538" s="93"/>
      <c r="E538" s="76"/>
    </row>
    <row r="539" spans="1:5">
      <c r="A539" s="98"/>
      <c r="C539" s="93"/>
      <c r="D539" s="93"/>
      <c r="E539" s="76"/>
    </row>
    <row r="540" spans="1:5">
      <c r="A540" s="98"/>
      <c r="C540" s="93"/>
      <c r="D540" s="93"/>
      <c r="E540" s="76"/>
    </row>
    <row r="541" spans="1:5">
      <c r="A541" s="98"/>
      <c r="C541" s="93"/>
      <c r="D541" s="93"/>
      <c r="E541" s="76"/>
    </row>
    <row r="542" spans="1:5">
      <c r="A542" s="98"/>
      <c r="C542" s="93"/>
      <c r="D542" s="93"/>
      <c r="E542" s="76"/>
    </row>
  </sheetData>
  <autoFilter ref="A1:L542" xr:uid="{00000000-0009-0000-0000-000002000000}"/>
  <sortState xmlns:xlrd2="http://schemas.microsoft.com/office/spreadsheetml/2017/richdata2" ref="A2:L523">
    <sortCondition ref="A2"/>
  </sortState>
  <pageMargins left="0.7" right="0.7" top="0.75" bottom="0.75" header="0.3" footer="0.3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S13"/>
  <sheetViews>
    <sheetView topLeftCell="M1" workbookViewId="0">
      <selection activeCell="B20" sqref="B20"/>
    </sheetView>
  </sheetViews>
  <sheetFormatPr defaultColWidth="8.7109375" defaultRowHeight="15"/>
  <cols>
    <col min="1" max="1" width="35.5703125"/>
    <col min="2" max="18" width="22.5703125"/>
    <col min="19" max="21" width="12.7109375"/>
  </cols>
  <sheetData>
    <row r="3" spans="1:19">
      <c r="A3" t="s">
        <v>592</v>
      </c>
      <c r="B3" t="s">
        <v>70</v>
      </c>
    </row>
    <row r="4" spans="1:19">
      <c r="A4" t="s">
        <v>71</v>
      </c>
      <c r="B4" t="s">
        <v>349</v>
      </c>
      <c r="C4" t="s">
        <v>116</v>
      </c>
      <c r="D4" t="s">
        <v>420</v>
      </c>
      <c r="E4" t="s">
        <v>463</v>
      </c>
      <c r="F4" t="s">
        <v>128</v>
      </c>
      <c r="G4" t="s">
        <v>361</v>
      </c>
      <c r="H4" t="s">
        <v>145</v>
      </c>
      <c r="I4" t="s">
        <v>86</v>
      </c>
      <c r="J4" t="s">
        <v>236</v>
      </c>
      <c r="K4" t="s">
        <v>190</v>
      </c>
      <c r="L4" t="s">
        <v>125</v>
      </c>
      <c r="M4" t="s">
        <v>381</v>
      </c>
      <c r="N4" t="s">
        <v>80</v>
      </c>
      <c r="O4" t="s">
        <v>149</v>
      </c>
      <c r="P4" t="s">
        <v>89</v>
      </c>
      <c r="Q4" t="s">
        <v>164</v>
      </c>
      <c r="R4" t="s">
        <v>593</v>
      </c>
      <c r="S4" t="s">
        <v>594</v>
      </c>
    </row>
    <row r="5" spans="1:19">
      <c r="A5" t="s">
        <v>84</v>
      </c>
      <c r="F5">
        <v>52100</v>
      </c>
      <c r="I5">
        <v>264900</v>
      </c>
      <c r="K5">
        <v>5211165</v>
      </c>
      <c r="N5">
        <v>102500</v>
      </c>
      <c r="P5">
        <v>393500</v>
      </c>
      <c r="Q5">
        <v>77500</v>
      </c>
      <c r="S5">
        <v>6101665</v>
      </c>
    </row>
    <row r="6" spans="1:19">
      <c r="A6" t="s">
        <v>23</v>
      </c>
      <c r="I6">
        <v>14000</v>
      </c>
      <c r="K6">
        <v>1588454</v>
      </c>
      <c r="N6">
        <v>5000</v>
      </c>
      <c r="S6">
        <v>1607454</v>
      </c>
    </row>
    <row r="7" spans="1:19">
      <c r="A7" t="s">
        <v>14</v>
      </c>
      <c r="K7">
        <v>3582958</v>
      </c>
      <c r="N7">
        <v>42500</v>
      </c>
      <c r="S7">
        <v>3625458</v>
      </c>
    </row>
    <row r="8" spans="1:19">
      <c r="A8" t="s">
        <v>26</v>
      </c>
      <c r="D8">
        <v>176000</v>
      </c>
      <c r="I8">
        <v>52500</v>
      </c>
      <c r="J8">
        <v>2600</v>
      </c>
      <c r="K8">
        <v>1909091</v>
      </c>
      <c r="N8">
        <v>30000</v>
      </c>
      <c r="S8">
        <v>2170191</v>
      </c>
    </row>
    <row r="9" spans="1:19">
      <c r="A9" t="s">
        <v>10</v>
      </c>
      <c r="B9">
        <v>24213</v>
      </c>
      <c r="E9">
        <v>17860</v>
      </c>
      <c r="G9">
        <v>25000</v>
      </c>
      <c r="I9">
        <v>85500</v>
      </c>
      <c r="J9">
        <v>25975</v>
      </c>
      <c r="K9">
        <v>5305080</v>
      </c>
      <c r="L9">
        <v>590000</v>
      </c>
      <c r="M9">
        <v>17000</v>
      </c>
      <c r="N9">
        <v>70000</v>
      </c>
      <c r="O9">
        <v>34500</v>
      </c>
      <c r="S9">
        <v>6195128</v>
      </c>
    </row>
    <row r="10" spans="1:19">
      <c r="A10" t="s">
        <v>87</v>
      </c>
      <c r="C10">
        <v>1275000</v>
      </c>
      <c r="F10">
        <v>130000</v>
      </c>
      <c r="H10">
        <v>10500</v>
      </c>
      <c r="I10">
        <v>373000</v>
      </c>
      <c r="P10">
        <v>249000</v>
      </c>
      <c r="Q10">
        <v>13000</v>
      </c>
      <c r="S10">
        <v>2050500</v>
      </c>
    </row>
    <row r="11" spans="1:19">
      <c r="A11" t="s">
        <v>191</v>
      </c>
      <c r="K11">
        <v>119995</v>
      </c>
      <c r="S11">
        <v>119995</v>
      </c>
    </row>
    <row r="12" spans="1:19">
      <c r="A12" t="s">
        <v>593</v>
      </c>
    </row>
    <row r="13" spans="1:19">
      <c r="A13" t="s">
        <v>594</v>
      </c>
      <c r="B13">
        <v>24213</v>
      </c>
      <c r="C13">
        <v>1275000</v>
      </c>
      <c r="D13">
        <v>176000</v>
      </c>
      <c r="E13">
        <v>17860</v>
      </c>
      <c r="F13">
        <v>182100</v>
      </c>
      <c r="G13">
        <v>25000</v>
      </c>
      <c r="H13">
        <v>10500</v>
      </c>
      <c r="I13">
        <v>789900</v>
      </c>
      <c r="J13">
        <v>28575</v>
      </c>
      <c r="K13">
        <v>17716743</v>
      </c>
      <c r="L13">
        <v>590000</v>
      </c>
      <c r="M13">
        <v>17000</v>
      </c>
      <c r="N13">
        <v>250000</v>
      </c>
      <c r="O13">
        <v>34500</v>
      </c>
      <c r="P13">
        <v>642500</v>
      </c>
      <c r="Q13">
        <v>90500</v>
      </c>
      <c r="S13">
        <v>21870391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C16"/>
  <sheetViews>
    <sheetView workbookViewId="0">
      <selection activeCell="G15" sqref="G15"/>
    </sheetView>
  </sheetViews>
  <sheetFormatPr defaultColWidth="8.7109375" defaultRowHeight="15"/>
  <cols>
    <col min="1" max="1" width="12.85546875"/>
    <col min="2" max="3" width="35.28515625"/>
  </cols>
  <sheetData>
    <row r="3" spans="1:3">
      <c r="B3" t="s">
        <v>592</v>
      </c>
      <c r="C3" t="s">
        <v>595</v>
      </c>
    </row>
    <row r="4" spans="1:3">
      <c r="A4" t="s">
        <v>27</v>
      </c>
      <c r="B4">
        <v>297635</v>
      </c>
      <c r="C4">
        <v>525.81973005441296</v>
      </c>
    </row>
    <row r="5" spans="1:3">
      <c r="A5" t="s">
        <v>9</v>
      </c>
      <c r="B5">
        <v>1125500</v>
      </c>
      <c r="C5">
        <v>1988.3753798318101</v>
      </c>
    </row>
    <row r="6" spans="1:3">
      <c r="A6" t="s">
        <v>11</v>
      </c>
      <c r="B6">
        <v>381000</v>
      </c>
      <c r="C6">
        <v>673.09730761077003</v>
      </c>
    </row>
    <row r="7" spans="1:3">
      <c r="A7" t="s">
        <v>20</v>
      </c>
      <c r="B7">
        <v>153900</v>
      </c>
      <c r="C7">
        <v>271.88891244435001</v>
      </c>
    </row>
    <row r="8" spans="1:3">
      <c r="A8" t="s">
        <v>18</v>
      </c>
      <c r="B8">
        <v>256500</v>
      </c>
      <c r="C8">
        <v>453.14818740725002</v>
      </c>
    </row>
    <row r="9" spans="1:3">
      <c r="A9" t="s">
        <v>16</v>
      </c>
      <c r="B9">
        <v>327100</v>
      </c>
      <c r="C9">
        <v>577.87435516924597</v>
      </c>
    </row>
    <row r="10" spans="1:3">
      <c r="A10" t="s">
        <v>13</v>
      </c>
      <c r="B10">
        <v>175500</v>
      </c>
      <c r="C10">
        <v>310.04875980496098</v>
      </c>
    </row>
    <row r="11" spans="1:3">
      <c r="A11" t="s">
        <v>28</v>
      </c>
      <c r="B11">
        <v>29995</v>
      </c>
      <c r="C11">
        <v>52.990954702847802</v>
      </c>
    </row>
    <row r="12" spans="1:3">
      <c r="A12" t="s">
        <v>25</v>
      </c>
      <c r="B12">
        <v>690100</v>
      </c>
      <c r="C12">
        <v>1219.1717899795101</v>
      </c>
    </row>
    <row r="13" spans="1:3">
      <c r="A13" t="s">
        <v>22</v>
      </c>
      <c r="B13">
        <v>312200</v>
      </c>
      <c r="C13">
        <v>551.55112712882499</v>
      </c>
    </row>
    <row r="14" spans="1:3">
      <c r="A14" t="s">
        <v>32</v>
      </c>
      <c r="B14">
        <v>18120961</v>
      </c>
      <c r="C14">
        <v>32013.569712387802</v>
      </c>
    </row>
    <row r="15" spans="1:3">
      <c r="A15" t="s">
        <v>593</v>
      </c>
    </row>
    <row r="16" spans="1:3">
      <c r="A16" t="s">
        <v>594</v>
      </c>
      <c r="B16">
        <v>21870391</v>
      </c>
      <c r="C16">
        <v>38637.536216521803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C16"/>
  <sheetViews>
    <sheetView workbookViewId="0">
      <selection activeCell="G12" sqref="G12"/>
    </sheetView>
  </sheetViews>
  <sheetFormatPr defaultColWidth="8.7109375" defaultRowHeight="15"/>
  <cols>
    <col min="1" max="1" width="12.85546875"/>
    <col min="2" max="3" width="19.28515625"/>
    <col min="4" max="4" width="20.42578125"/>
  </cols>
  <sheetData>
    <row r="3" spans="1:3">
      <c r="A3" t="s">
        <v>0</v>
      </c>
      <c r="B3" t="s">
        <v>596</v>
      </c>
      <c r="C3" t="s">
        <v>597</v>
      </c>
    </row>
    <row r="4" spans="1:3">
      <c r="A4" t="s">
        <v>27</v>
      </c>
      <c r="B4">
        <v>297660</v>
      </c>
    </row>
    <row r="5" spans="1:3">
      <c r="A5" t="s">
        <v>9</v>
      </c>
      <c r="B5">
        <v>959500</v>
      </c>
    </row>
    <row r="6" spans="1:3">
      <c r="A6" t="s">
        <v>598</v>
      </c>
      <c r="B6">
        <v>700000</v>
      </c>
      <c r="C6">
        <v>3700000</v>
      </c>
    </row>
    <row r="7" spans="1:3">
      <c r="A7" t="s">
        <v>11</v>
      </c>
      <c r="B7">
        <v>421000</v>
      </c>
    </row>
    <row r="8" spans="1:3">
      <c r="A8" t="s">
        <v>20</v>
      </c>
      <c r="B8">
        <v>288000</v>
      </c>
      <c r="C8">
        <v>55000</v>
      </c>
    </row>
    <row r="9" spans="1:3">
      <c r="A9" t="s">
        <v>18</v>
      </c>
      <c r="B9">
        <v>311500</v>
      </c>
      <c r="C9">
        <v>9500</v>
      </c>
    </row>
    <row r="10" spans="1:3">
      <c r="A10" t="s">
        <v>16</v>
      </c>
      <c r="B10">
        <v>424000</v>
      </c>
    </row>
    <row r="11" spans="1:3">
      <c r="A11" t="s">
        <v>13</v>
      </c>
      <c r="B11">
        <v>98500</v>
      </c>
    </row>
    <row r="12" spans="1:3">
      <c r="A12" t="s">
        <v>28</v>
      </c>
      <c r="B12">
        <v>30000</v>
      </c>
    </row>
    <row r="13" spans="1:3">
      <c r="A13" t="s">
        <v>25</v>
      </c>
      <c r="B13">
        <v>430100</v>
      </c>
    </row>
    <row r="14" spans="1:3">
      <c r="A14" t="s">
        <v>22</v>
      </c>
      <c r="B14">
        <v>119700</v>
      </c>
      <c r="C14">
        <v>9500</v>
      </c>
    </row>
    <row r="15" spans="1:3">
      <c r="A15" t="s">
        <v>593</v>
      </c>
    </row>
    <row r="16" spans="1:3">
      <c r="A16" t="s">
        <v>594</v>
      </c>
      <c r="B16">
        <v>4079960</v>
      </c>
      <c r="C16">
        <v>3774000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31"/>
  <sheetViews>
    <sheetView topLeftCell="A52" workbookViewId="0">
      <selection activeCell="H30" sqref="H30"/>
    </sheetView>
  </sheetViews>
  <sheetFormatPr defaultColWidth="11" defaultRowHeight="15"/>
  <cols>
    <col min="1" max="1" width="14.140625" customWidth="1"/>
    <col min="2" max="2" width="27.85546875" customWidth="1"/>
    <col min="3" max="3" width="19.28515625" customWidth="1"/>
    <col min="4" max="4" width="17.28515625" customWidth="1"/>
    <col min="5" max="5" width="16.7109375" customWidth="1"/>
    <col min="6" max="6" width="15.140625" customWidth="1"/>
    <col min="7" max="7" width="17.42578125" customWidth="1"/>
    <col min="8" max="8" width="15.85546875" customWidth="1"/>
    <col min="9" max="9" width="13.85546875" customWidth="1"/>
    <col min="10" max="10" width="9.42578125" customWidth="1"/>
  </cols>
  <sheetData>
    <row r="1" spans="1:10" ht="15.75">
      <c r="A1" s="294" t="s">
        <v>68</v>
      </c>
      <c r="B1" s="295" t="s">
        <v>599</v>
      </c>
      <c r="C1" s="295" t="s">
        <v>71</v>
      </c>
      <c r="D1" s="296" t="s">
        <v>4</v>
      </c>
      <c r="E1" s="295" t="s">
        <v>3</v>
      </c>
      <c r="F1" s="295" t="s">
        <v>600</v>
      </c>
      <c r="G1" s="295" t="s">
        <v>0</v>
      </c>
      <c r="H1" s="295" t="s">
        <v>75</v>
      </c>
      <c r="I1" s="295" t="s">
        <v>601</v>
      </c>
    </row>
    <row r="2" spans="1:10" ht="15.75">
      <c r="A2" s="297">
        <v>46082</v>
      </c>
      <c r="B2" s="298" t="s">
        <v>602</v>
      </c>
      <c r="C2" s="298"/>
      <c r="D2" s="299"/>
      <c r="E2" s="300"/>
      <c r="F2" s="300">
        <v>511209</v>
      </c>
      <c r="G2" s="298"/>
      <c r="H2" s="298"/>
      <c r="I2" s="316"/>
      <c r="J2" s="316"/>
    </row>
    <row r="3" spans="1:10" ht="15.75">
      <c r="A3" s="297">
        <v>46083</v>
      </c>
      <c r="B3" s="301" t="s">
        <v>603</v>
      </c>
      <c r="C3" s="298" t="s">
        <v>26</v>
      </c>
      <c r="D3" s="299">
        <v>8000</v>
      </c>
      <c r="E3" s="301"/>
      <c r="F3" s="302">
        <f t="shared" ref="F3:F13" si="0">+F2+E3-D3</f>
        <v>503209</v>
      </c>
      <c r="G3" s="301" t="s">
        <v>25</v>
      </c>
      <c r="H3" s="303" t="s">
        <v>93</v>
      </c>
      <c r="I3" s="317" t="s">
        <v>604</v>
      </c>
      <c r="J3" s="318" t="s">
        <v>605</v>
      </c>
    </row>
    <row r="4" spans="1:10" ht="15.75">
      <c r="A4" s="297">
        <v>46083</v>
      </c>
      <c r="B4" s="301" t="s">
        <v>606</v>
      </c>
      <c r="C4" s="298" t="s">
        <v>84</v>
      </c>
      <c r="D4" s="299">
        <v>86000</v>
      </c>
      <c r="E4" s="301"/>
      <c r="F4" s="302">
        <f t="shared" si="0"/>
        <v>417209</v>
      </c>
      <c r="G4" s="301" t="s">
        <v>16</v>
      </c>
      <c r="H4" s="303" t="s">
        <v>138</v>
      </c>
      <c r="I4" s="316" t="s">
        <v>604</v>
      </c>
      <c r="J4" s="319" t="s">
        <v>605</v>
      </c>
    </row>
    <row r="5" spans="1:10" ht="15.75">
      <c r="A5" s="297">
        <v>46083</v>
      </c>
      <c r="B5" s="301" t="s">
        <v>607</v>
      </c>
      <c r="C5" s="298" t="s">
        <v>84</v>
      </c>
      <c r="D5" s="304">
        <v>36500</v>
      </c>
      <c r="E5" s="301"/>
      <c r="F5" s="302">
        <f t="shared" si="0"/>
        <v>380709</v>
      </c>
      <c r="G5" s="301" t="s">
        <v>18</v>
      </c>
      <c r="H5" s="303" t="s">
        <v>96</v>
      </c>
      <c r="I5" s="316" t="s">
        <v>604</v>
      </c>
      <c r="J5" s="319" t="s">
        <v>605</v>
      </c>
    </row>
    <row r="6" spans="1:10" ht="15.75">
      <c r="A6" s="297">
        <v>46083</v>
      </c>
      <c r="B6" s="301" t="s">
        <v>608</v>
      </c>
      <c r="C6" s="298" t="s">
        <v>84</v>
      </c>
      <c r="D6" s="304">
        <v>55000</v>
      </c>
      <c r="E6" s="305"/>
      <c r="F6" s="302">
        <f t="shared" si="0"/>
        <v>325709</v>
      </c>
      <c r="G6" s="301" t="s">
        <v>20</v>
      </c>
      <c r="H6" s="303" t="s">
        <v>609</v>
      </c>
      <c r="I6" s="316" t="s">
        <v>604</v>
      </c>
      <c r="J6" s="319" t="s">
        <v>605</v>
      </c>
    </row>
    <row r="7" spans="1:10" ht="15.75">
      <c r="A7" s="297">
        <v>46083</v>
      </c>
      <c r="B7" s="301" t="s">
        <v>610</v>
      </c>
      <c r="C7" s="298"/>
      <c r="D7" s="304"/>
      <c r="E7" s="305">
        <v>55000</v>
      </c>
      <c r="F7" s="302">
        <f t="shared" si="0"/>
        <v>380709</v>
      </c>
      <c r="G7" s="301" t="s">
        <v>20</v>
      </c>
      <c r="H7" s="306" t="s">
        <v>609</v>
      </c>
      <c r="I7" s="316" t="s">
        <v>604</v>
      </c>
      <c r="J7" s="319" t="s">
        <v>605</v>
      </c>
    </row>
    <row r="8" spans="1:10" ht="15.75">
      <c r="A8" s="297">
        <v>46084</v>
      </c>
      <c r="B8" s="301" t="s">
        <v>611</v>
      </c>
      <c r="C8" s="298" t="s">
        <v>10</v>
      </c>
      <c r="D8" s="307">
        <v>45000</v>
      </c>
      <c r="E8" s="179"/>
      <c r="F8" s="302">
        <f t="shared" si="0"/>
        <v>335709</v>
      </c>
      <c r="G8" s="301" t="s">
        <v>27</v>
      </c>
      <c r="H8" s="303" t="s">
        <v>126</v>
      </c>
      <c r="I8" s="316" t="s">
        <v>604</v>
      </c>
      <c r="J8" s="319" t="s">
        <v>605</v>
      </c>
    </row>
    <row r="9" spans="1:10" ht="15.75">
      <c r="A9" s="297">
        <v>46084</v>
      </c>
      <c r="B9" s="301" t="s">
        <v>612</v>
      </c>
      <c r="C9" s="298" t="s">
        <v>84</v>
      </c>
      <c r="D9" s="308">
        <v>50000</v>
      </c>
      <c r="E9" s="179"/>
      <c r="F9" s="302">
        <f t="shared" si="0"/>
        <v>285709</v>
      </c>
      <c r="G9" s="301" t="s">
        <v>11</v>
      </c>
      <c r="H9" s="303" t="s">
        <v>168</v>
      </c>
      <c r="I9" s="316" t="s">
        <v>604</v>
      </c>
      <c r="J9" s="319" t="s">
        <v>605</v>
      </c>
    </row>
    <row r="10" spans="1:10" ht="15.75">
      <c r="A10" s="297">
        <v>46084</v>
      </c>
      <c r="B10" s="301" t="s">
        <v>611</v>
      </c>
      <c r="C10" s="298" t="s">
        <v>10</v>
      </c>
      <c r="D10" s="308">
        <v>1100</v>
      </c>
      <c r="E10" s="179"/>
      <c r="F10" s="302">
        <f t="shared" si="0"/>
        <v>284609</v>
      </c>
      <c r="G10" s="301" t="s">
        <v>27</v>
      </c>
      <c r="H10" s="303" t="s">
        <v>150</v>
      </c>
      <c r="I10" s="316" t="s">
        <v>604</v>
      </c>
      <c r="J10" s="319" t="s">
        <v>605</v>
      </c>
    </row>
    <row r="11" spans="1:10" ht="15.75">
      <c r="A11" s="297">
        <v>46084</v>
      </c>
      <c r="B11" s="301" t="s">
        <v>611</v>
      </c>
      <c r="C11" s="298" t="s">
        <v>10</v>
      </c>
      <c r="D11" s="307">
        <v>8000</v>
      </c>
      <c r="E11" s="179"/>
      <c r="F11" s="302">
        <f t="shared" si="0"/>
        <v>276609</v>
      </c>
      <c r="G11" s="301" t="s">
        <v>27</v>
      </c>
      <c r="H11" s="303" t="s">
        <v>154</v>
      </c>
      <c r="I11" s="316" t="s">
        <v>604</v>
      </c>
      <c r="J11" s="319" t="s">
        <v>605</v>
      </c>
    </row>
    <row r="12" spans="1:10" ht="15.75">
      <c r="A12" s="297">
        <v>46087</v>
      </c>
      <c r="B12" s="301" t="s">
        <v>611</v>
      </c>
      <c r="C12" s="298" t="s">
        <v>10</v>
      </c>
      <c r="D12" s="307">
        <v>2500</v>
      </c>
      <c r="E12" s="179"/>
      <c r="F12" s="302">
        <f t="shared" si="0"/>
        <v>274109</v>
      </c>
      <c r="G12" s="301" t="s">
        <v>27</v>
      </c>
      <c r="H12" s="303" t="s">
        <v>183</v>
      </c>
      <c r="I12" s="316" t="s">
        <v>604</v>
      </c>
      <c r="J12" s="319" t="s">
        <v>605</v>
      </c>
    </row>
    <row r="13" spans="1:10" ht="15.75">
      <c r="A13" s="297">
        <v>46087</v>
      </c>
      <c r="B13" s="301" t="s">
        <v>606</v>
      </c>
      <c r="C13" s="298" t="s">
        <v>84</v>
      </c>
      <c r="D13" s="309">
        <v>32500</v>
      </c>
      <c r="E13" s="179"/>
      <c r="F13" s="302">
        <f t="shared" si="0"/>
        <v>241609</v>
      </c>
      <c r="G13" s="301" t="s">
        <v>16</v>
      </c>
      <c r="H13" s="303" t="s">
        <v>175</v>
      </c>
      <c r="I13" s="316" t="s">
        <v>604</v>
      </c>
      <c r="J13" s="319" t="s">
        <v>605</v>
      </c>
    </row>
    <row r="14" spans="1:10" ht="15.75">
      <c r="A14" s="297">
        <v>46090</v>
      </c>
      <c r="B14" s="301" t="s">
        <v>613</v>
      </c>
      <c r="C14" s="298" t="s">
        <v>14</v>
      </c>
      <c r="D14" s="309">
        <v>10000</v>
      </c>
      <c r="E14" s="179"/>
      <c r="F14" s="302">
        <f t="shared" ref="F14:F35" si="1">+F13+E14-D14</f>
        <v>231609</v>
      </c>
      <c r="G14" s="301" t="s">
        <v>13</v>
      </c>
      <c r="H14" s="306" t="s">
        <v>194</v>
      </c>
      <c r="I14" s="316" t="s">
        <v>604</v>
      </c>
      <c r="J14" s="319" t="s">
        <v>605</v>
      </c>
    </row>
    <row r="15" spans="1:10" ht="15.75">
      <c r="A15" s="297">
        <v>46090</v>
      </c>
      <c r="B15" s="301" t="s">
        <v>614</v>
      </c>
      <c r="C15" s="298" t="s">
        <v>10</v>
      </c>
      <c r="D15" s="310">
        <v>5000</v>
      </c>
      <c r="E15" s="179"/>
      <c r="F15" s="302">
        <f t="shared" si="1"/>
        <v>226609</v>
      </c>
      <c r="G15" s="301" t="s">
        <v>9</v>
      </c>
      <c r="H15" s="306" t="s">
        <v>194</v>
      </c>
      <c r="I15" s="316" t="s">
        <v>604</v>
      </c>
      <c r="J15" s="319" t="s">
        <v>605</v>
      </c>
    </row>
    <row r="16" spans="1:10" ht="15.75">
      <c r="A16" s="297">
        <v>46090</v>
      </c>
      <c r="B16" s="301" t="s">
        <v>611</v>
      </c>
      <c r="C16" s="298" t="s">
        <v>10</v>
      </c>
      <c r="D16" s="307">
        <v>5000</v>
      </c>
      <c r="E16" s="179"/>
      <c r="F16" s="302">
        <f t="shared" si="1"/>
        <v>221609</v>
      </c>
      <c r="G16" s="301" t="s">
        <v>27</v>
      </c>
      <c r="H16" s="306" t="s">
        <v>194</v>
      </c>
      <c r="I16" s="316" t="s">
        <v>604</v>
      </c>
      <c r="J16" s="319" t="s">
        <v>605</v>
      </c>
    </row>
    <row r="17" spans="1:10" ht="15.75">
      <c r="A17" s="297">
        <v>46090</v>
      </c>
      <c r="B17" s="301" t="s">
        <v>603</v>
      </c>
      <c r="C17" s="298" t="s">
        <v>26</v>
      </c>
      <c r="D17" s="309">
        <v>5000</v>
      </c>
      <c r="E17" s="179"/>
      <c r="F17" s="302">
        <f t="shared" si="1"/>
        <v>216609</v>
      </c>
      <c r="G17" s="301" t="s">
        <v>25</v>
      </c>
      <c r="H17" s="306" t="s">
        <v>194</v>
      </c>
      <c r="I17" s="316" t="s">
        <v>604</v>
      </c>
      <c r="J17" s="319" t="s">
        <v>605</v>
      </c>
    </row>
    <row r="18" spans="1:10" ht="15.75">
      <c r="A18" s="297">
        <v>46090</v>
      </c>
      <c r="B18" s="301" t="s">
        <v>615</v>
      </c>
      <c r="C18" s="298" t="s">
        <v>23</v>
      </c>
      <c r="D18" s="309">
        <v>5000</v>
      </c>
      <c r="E18" s="179"/>
      <c r="F18" s="302">
        <f t="shared" si="1"/>
        <v>211609</v>
      </c>
      <c r="G18" s="301" t="s">
        <v>22</v>
      </c>
      <c r="H18" s="306" t="s">
        <v>194</v>
      </c>
      <c r="I18" s="316" t="s">
        <v>604</v>
      </c>
      <c r="J18" s="319" t="s">
        <v>605</v>
      </c>
    </row>
    <row r="19" spans="1:10" ht="15.75">
      <c r="A19" s="297">
        <v>46090</v>
      </c>
      <c r="B19" s="301" t="s">
        <v>612</v>
      </c>
      <c r="C19" s="298" t="s">
        <v>84</v>
      </c>
      <c r="D19" s="309">
        <v>5000</v>
      </c>
      <c r="E19" s="179"/>
      <c r="F19" s="302">
        <f t="shared" si="1"/>
        <v>206609</v>
      </c>
      <c r="G19" s="301" t="s">
        <v>11</v>
      </c>
      <c r="H19" s="306" t="s">
        <v>194</v>
      </c>
      <c r="I19" s="316" t="s">
        <v>604</v>
      </c>
      <c r="J19" s="319" t="s">
        <v>605</v>
      </c>
    </row>
    <row r="20" spans="1:10" ht="15.75">
      <c r="A20" s="297">
        <v>46090</v>
      </c>
      <c r="B20" s="301" t="s">
        <v>608</v>
      </c>
      <c r="C20" s="298" t="s">
        <v>84</v>
      </c>
      <c r="D20" s="309">
        <v>5000</v>
      </c>
      <c r="E20" s="179"/>
      <c r="F20" s="302">
        <f t="shared" si="1"/>
        <v>201609</v>
      </c>
      <c r="G20" s="301" t="s">
        <v>20</v>
      </c>
      <c r="H20" s="306" t="s">
        <v>194</v>
      </c>
      <c r="I20" s="316" t="s">
        <v>604</v>
      </c>
      <c r="J20" s="319" t="s">
        <v>605</v>
      </c>
    </row>
    <row r="21" spans="1:10" ht="15.75">
      <c r="A21" s="297">
        <v>46090</v>
      </c>
      <c r="B21" s="301" t="s">
        <v>607</v>
      </c>
      <c r="C21" s="298" t="s">
        <v>84</v>
      </c>
      <c r="D21" s="309">
        <v>5000</v>
      </c>
      <c r="E21" s="179"/>
      <c r="F21" s="302">
        <f t="shared" si="1"/>
        <v>196609</v>
      </c>
      <c r="G21" s="301" t="s">
        <v>18</v>
      </c>
      <c r="H21" s="306" t="s">
        <v>194</v>
      </c>
      <c r="I21" s="316" t="s">
        <v>604</v>
      </c>
      <c r="J21" s="319" t="s">
        <v>605</v>
      </c>
    </row>
    <row r="22" spans="1:10" ht="15.75">
      <c r="A22" s="297">
        <v>414985</v>
      </c>
      <c r="B22" s="301" t="s">
        <v>606</v>
      </c>
      <c r="C22" s="298" t="s">
        <v>84</v>
      </c>
      <c r="D22" s="309">
        <v>5000</v>
      </c>
      <c r="E22" s="179"/>
      <c r="F22" s="302">
        <f t="shared" si="1"/>
        <v>191609</v>
      </c>
      <c r="G22" s="301" t="s">
        <v>16</v>
      </c>
      <c r="H22" s="306" t="s">
        <v>194</v>
      </c>
      <c r="I22" s="316" t="s">
        <v>604</v>
      </c>
      <c r="J22" s="319" t="s">
        <v>605</v>
      </c>
    </row>
    <row r="23" spans="1:10" ht="15.75">
      <c r="A23" s="297">
        <v>46090</v>
      </c>
      <c r="B23" s="301" t="s">
        <v>611</v>
      </c>
      <c r="C23" s="298" t="s">
        <v>10</v>
      </c>
      <c r="D23" s="307">
        <v>15000</v>
      </c>
      <c r="E23" s="179"/>
      <c r="F23" s="302">
        <f t="shared" si="1"/>
        <v>176609</v>
      </c>
      <c r="G23" s="301" t="s">
        <v>27</v>
      </c>
      <c r="H23" s="303" t="s">
        <v>196</v>
      </c>
      <c r="I23" s="316" t="s">
        <v>604</v>
      </c>
      <c r="J23" s="319" t="s">
        <v>605</v>
      </c>
    </row>
    <row r="24" spans="1:10" ht="15.75">
      <c r="A24" s="297">
        <v>46090</v>
      </c>
      <c r="B24" s="301" t="s">
        <v>611</v>
      </c>
      <c r="C24" s="298" t="s">
        <v>10</v>
      </c>
      <c r="D24" s="307">
        <v>2000</v>
      </c>
      <c r="E24" s="179"/>
      <c r="F24" s="302">
        <f t="shared" si="1"/>
        <v>174609</v>
      </c>
      <c r="G24" s="301" t="s">
        <v>27</v>
      </c>
      <c r="H24" s="303" t="s">
        <v>198</v>
      </c>
      <c r="I24" s="316" t="s">
        <v>604</v>
      </c>
      <c r="J24" s="319" t="s">
        <v>605</v>
      </c>
    </row>
    <row r="25" spans="1:10" ht="15.75">
      <c r="A25" s="297">
        <v>46090</v>
      </c>
      <c r="B25" s="301" t="s">
        <v>607</v>
      </c>
      <c r="C25" s="298" t="s">
        <v>84</v>
      </c>
      <c r="D25" s="309">
        <v>26500</v>
      </c>
      <c r="E25" s="179"/>
      <c r="F25" s="302">
        <f t="shared" si="1"/>
        <v>148109</v>
      </c>
      <c r="G25" s="301" t="s">
        <v>18</v>
      </c>
      <c r="H25" s="303" t="s">
        <v>222</v>
      </c>
      <c r="I25" s="316" t="s">
        <v>604</v>
      </c>
      <c r="J25" s="319" t="s">
        <v>605</v>
      </c>
    </row>
    <row r="26" spans="1:10" ht="15.75">
      <c r="A26" s="297">
        <v>46090</v>
      </c>
      <c r="B26" s="301" t="s">
        <v>616</v>
      </c>
      <c r="C26" s="298" t="s">
        <v>10</v>
      </c>
      <c r="D26" s="310">
        <v>30000</v>
      </c>
      <c r="E26" s="179"/>
      <c r="F26" s="302">
        <f t="shared" si="1"/>
        <v>118109</v>
      </c>
      <c r="G26" s="301" t="s">
        <v>9</v>
      </c>
      <c r="H26" s="303" t="s">
        <v>192</v>
      </c>
      <c r="I26" s="316" t="s">
        <v>604</v>
      </c>
      <c r="J26" s="319" t="s">
        <v>605</v>
      </c>
    </row>
    <row r="27" spans="1:10" ht="15.75">
      <c r="A27" s="297">
        <v>46090</v>
      </c>
      <c r="B27" s="301" t="s">
        <v>611</v>
      </c>
      <c r="C27" s="298" t="s">
        <v>10</v>
      </c>
      <c r="D27" s="307">
        <v>30000</v>
      </c>
      <c r="E27" s="179"/>
      <c r="F27" s="302">
        <f t="shared" si="1"/>
        <v>88109</v>
      </c>
      <c r="G27" s="301" t="s">
        <v>27</v>
      </c>
      <c r="H27" s="303" t="s">
        <v>192</v>
      </c>
      <c r="I27" s="316" t="s">
        <v>604</v>
      </c>
      <c r="J27" s="319" t="s">
        <v>605</v>
      </c>
    </row>
    <row r="28" spans="1:10" ht="15.75">
      <c r="A28" s="297">
        <v>46090</v>
      </c>
      <c r="B28" s="301" t="s">
        <v>617</v>
      </c>
      <c r="C28" s="298" t="s">
        <v>10</v>
      </c>
      <c r="D28" s="309">
        <v>30000</v>
      </c>
      <c r="E28" s="179"/>
      <c r="F28" s="302">
        <f t="shared" si="1"/>
        <v>58109</v>
      </c>
      <c r="G28" s="301" t="s">
        <v>28</v>
      </c>
      <c r="H28" s="303" t="s">
        <v>192</v>
      </c>
      <c r="I28" s="316" t="s">
        <v>604</v>
      </c>
      <c r="J28" s="319" t="s">
        <v>605</v>
      </c>
    </row>
    <row r="29" spans="1:10" ht="15.75">
      <c r="A29" s="297">
        <v>46090</v>
      </c>
      <c r="B29" s="301" t="s">
        <v>615</v>
      </c>
      <c r="C29" s="298" t="s">
        <v>23</v>
      </c>
      <c r="D29" s="309">
        <v>30000</v>
      </c>
      <c r="E29" s="179"/>
      <c r="F29" s="302">
        <f t="shared" si="1"/>
        <v>28109</v>
      </c>
      <c r="G29" s="301" t="s">
        <v>22</v>
      </c>
      <c r="H29" s="303" t="s">
        <v>192</v>
      </c>
      <c r="I29" s="316" t="s">
        <v>604</v>
      </c>
      <c r="J29" s="319" t="s">
        <v>605</v>
      </c>
    </row>
    <row r="30" spans="1:10" ht="15.75">
      <c r="A30" s="297">
        <v>46090</v>
      </c>
      <c r="B30" s="301" t="s">
        <v>611</v>
      </c>
      <c r="C30" s="298" t="s">
        <v>10</v>
      </c>
      <c r="D30" s="307">
        <v>13000</v>
      </c>
      <c r="E30" s="179"/>
      <c r="F30" s="302">
        <f t="shared" si="1"/>
        <v>15109</v>
      </c>
      <c r="G30" s="301" t="s">
        <v>27</v>
      </c>
      <c r="H30" s="303" t="s">
        <v>232</v>
      </c>
      <c r="I30" s="316" t="s">
        <v>604</v>
      </c>
      <c r="J30" s="319" t="s">
        <v>605</v>
      </c>
    </row>
    <row r="31" spans="1:10" ht="15.75">
      <c r="A31" s="297">
        <v>46090</v>
      </c>
      <c r="B31" s="301" t="s">
        <v>615</v>
      </c>
      <c r="C31" s="298" t="s">
        <v>23</v>
      </c>
      <c r="D31" s="309">
        <v>7700</v>
      </c>
      <c r="E31" s="179"/>
      <c r="F31" s="302">
        <f t="shared" si="1"/>
        <v>7409</v>
      </c>
      <c r="G31" s="301" t="s">
        <v>22</v>
      </c>
      <c r="H31" s="303" t="s">
        <v>353</v>
      </c>
      <c r="I31" s="316" t="s">
        <v>604</v>
      </c>
      <c r="J31" s="319" t="s">
        <v>605</v>
      </c>
    </row>
    <row r="32" spans="1:10" ht="15.75">
      <c r="A32" s="297">
        <v>46098</v>
      </c>
      <c r="B32" s="301" t="s">
        <v>618</v>
      </c>
      <c r="C32" s="298"/>
      <c r="D32" s="309"/>
      <c r="E32" s="179">
        <v>2000000</v>
      </c>
      <c r="F32" s="302">
        <f t="shared" si="1"/>
        <v>2007409</v>
      </c>
      <c r="G32" s="301" t="s">
        <v>598</v>
      </c>
      <c r="H32" s="303"/>
      <c r="I32" s="316" t="s">
        <v>604</v>
      </c>
      <c r="J32" s="319" t="s">
        <v>605</v>
      </c>
    </row>
    <row r="33" spans="1:10" ht="15.75">
      <c r="A33" s="297">
        <v>46098</v>
      </c>
      <c r="B33" s="301" t="s">
        <v>611</v>
      </c>
      <c r="C33" s="298" t="s">
        <v>10</v>
      </c>
      <c r="D33" s="307">
        <v>20000</v>
      </c>
      <c r="E33" s="179"/>
      <c r="F33" s="302">
        <f t="shared" si="1"/>
        <v>1987409</v>
      </c>
      <c r="G33" s="301" t="s">
        <v>27</v>
      </c>
      <c r="H33" s="303" t="s">
        <v>237</v>
      </c>
      <c r="I33" s="316" t="s">
        <v>604</v>
      </c>
      <c r="J33" s="319" t="s">
        <v>605</v>
      </c>
    </row>
    <row r="34" spans="1:10" ht="15.75">
      <c r="A34" s="297">
        <v>46098</v>
      </c>
      <c r="B34" s="301" t="s">
        <v>611</v>
      </c>
      <c r="C34" s="298" t="s">
        <v>10</v>
      </c>
      <c r="D34" s="307">
        <v>25000</v>
      </c>
      <c r="E34" s="179"/>
      <c r="F34" s="302">
        <f t="shared" si="1"/>
        <v>1962409</v>
      </c>
      <c r="G34" s="301" t="s">
        <v>27</v>
      </c>
      <c r="H34" s="303" t="s">
        <v>362</v>
      </c>
      <c r="I34" s="316" t="s">
        <v>604</v>
      </c>
      <c r="J34" s="319" t="s">
        <v>605</v>
      </c>
    </row>
    <row r="35" spans="1:10" ht="15.75">
      <c r="A35" s="297">
        <v>46098</v>
      </c>
      <c r="B35" s="301" t="s">
        <v>613</v>
      </c>
      <c r="C35" s="298" t="s">
        <v>10</v>
      </c>
      <c r="D35" s="309">
        <v>32500</v>
      </c>
      <c r="E35" s="179"/>
      <c r="F35" s="302">
        <f t="shared" si="1"/>
        <v>1929909</v>
      </c>
      <c r="G35" s="301" t="s">
        <v>13</v>
      </c>
      <c r="H35" s="303" t="s">
        <v>358</v>
      </c>
      <c r="I35" s="316" t="s">
        <v>604</v>
      </c>
      <c r="J35" s="319" t="s">
        <v>605</v>
      </c>
    </row>
    <row r="36" spans="1:10" ht="15.75">
      <c r="A36" s="297">
        <v>46098</v>
      </c>
      <c r="B36" s="301" t="s">
        <v>619</v>
      </c>
      <c r="C36" s="298" t="s">
        <v>10</v>
      </c>
      <c r="D36" s="310">
        <v>20000</v>
      </c>
      <c r="E36" s="179"/>
      <c r="F36" s="302">
        <f t="shared" ref="F36:F67" si="2">+F35+E36-D36</f>
        <v>1909909</v>
      </c>
      <c r="G36" s="301" t="s">
        <v>9</v>
      </c>
      <c r="H36" s="306" t="s">
        <v>358</v>
      </c>
      <c r="I36" s="316" t="s">
        <v>604</v>
      </c>
      <c r="J36" s="319" t="s">
        <v>605</v>
      </c>
    </row>
    <row r="37" spans="1:10" ht="15.75">
      <c r="A37" s="297">
        <v>46098</v>
      </c>
      <c r="B37" s="301" t="s">
        <v>611</v>
      </c>
      <c r="C37" s="298" t="s">
        <v>10</v>
      </c>
      <c r="D37" s="307">
        <v>20000</v>
      </c>
      <c r="E37" s="179"/>
      <c r="F37" s="302">
        <f t="shared" si="2"/>
        <v>1889909</v>
      </c>
      <c r="G37" s="301" t="s">
        <v>27</v>
      </c>
      <c r="H37" s="303" t="s">
        <v>358</v>
      </c>
      <c r="I37" s="316" t="s">
        <v>604</v>
      </c>
      <c r="J37" s="319" t="s">
        <v>605</v>
      </c>
    </row>
    <row r="38" spans="1:10" ht="15.75">
      <c r="A38" s="297">
        <v>46098</v>
      </c>
      <c r="B38" s="301" t="s">
        <v>603</v>
      </c>
      <c r="C38" s="298" t="s">
        <v>26</v>
      </c>
      <c r="D38" s="309">
        <v>20000</v>
      </c>
      <c r="E38" s="179"/>
      <c r="F38" s="302">
        <f t="shared" si="2"/>
        <v>1869909</v>
      </c>
      <c r="G38" s="301" t="s">
        <v>25</v>
      </c>
      <c r="H38" s="306" t="s">
        <v>358</v>
      </c>
      <c r="I38" s="316" t="s">
        <v>604</v>
      </c>
      <c r="J38" s="319" t="s">
        <v>605</v>
      </c>
    </row>
    <row r="39" spans="1:10" ht="15.75">
      <c r="A39" s="297">
        <v>46098</v>
      </c>
      <c r="B39" s="301" t="s">
        <v>615</v>
      </c>
      <c r="C39" s="298" t="s">
        <v>23</v>
      </c>
      <c r="D39" s="309">
        <v>20000</v>
      </c>
      <c r="E39" s="179"/>
      <c r="F39" s="302">
        <f t="shared" si="2"/>
        <v>1849909</v>
      </c>
      <c r="G39" s="301" t="s">
        <v>22</v>
      </c>
      <c r="H39" s="303" t="s">
        <v>358</v>
      </c>
      <c r="I39" s="316" t="s">
        <v>604</v>
      </c>
      <c r="J39" s="319" t="s">
        <v>605</v>
      </c>
    </row>
    <row r="40" spans="1:10" ht="15.75">
      <c r="A40" s="297">
        <v>46098</v>
      </c>
      <c r="B40" s="301" t="s">
        <v>612</v>
      </c>
      <c r="C40" s="298" t="s">
        <v>84</v>
      </c>
      <c r="D40" s="309">
        <v>20000</v>
      </c>
      <c r="E40" s="179"/>
      <c r="F40" s="302">
        <f t="shared" si="2"/>
        <v>1829909</v>
      </c>
      <c r="G40" s="301" t="s">
        <v>11</v>
      </c>
      <c r="H40" s="306" t="s">
        <v>358</v>
      </c>
      <c r="I40" s="316" t="s">
        <v>604</v>
      </c>
      <c r="J40" s="319" t="s">
        <v>605</v>
      </c>
    </row>
    <row r="41" spans="1:10" ht="15.75">
      <c r="A41" s="297">
        <v>46098</v>
      </c>
      <c r="B41" s="301" t="s">
        <v>608</v>
      </c>
      <c r="C41" s="298" t="s">
        <v>84</v>
      </c>
      <c r="D41" s="309">
        <v>20000</v>
      </c>
      <c r="E41" s="179"/>
      <c r="F41" s="302">
        <f t="shared" si="2"/>
        <v>1809909</v>
      </c>
      <c r="G41" s="301" t="s">
        <v>20</v>
      </c>
      <c r="H41" s="303" t="s">
        <v>358</v>
      </c>
      <c r="I41" s="316" t="s">
        <v>604</v>
      </c>
      <c r="J41" s="319" t="s">
        <v>605</v>
      </c>
    </row>
    <row r="42" spans="1:10" ht="15.75">
      <c r="A42" s="297">
        <v>46098</v>
      </c>
      <c r="B42" s="301" t="s">
        <v>607</v>
      </c>
      <c r="C42" s="298" t="s">
        <v>84</v>
      </c>
      <c r="D42" s="309">
        <v>22500</v>
      </c>
      <c r="E42" s="179"/>
      <c r="F42" s="302">
        <f t="shared" si="2"/>
        <v>1787409</v>
      </c>
      <c r="G42" s="301" t="s">
        <v>18</v>
      </c>
      <c r="H42" s="306" t="s">
        <v>358</v>
      </c>
      <c r="I42" s="316" t="s">
        <v>604</v>
      </c>
      <c r="J42" s="319" t="s">
        <v>605</v>
      </c>
    </row>
    <row r="43" spans="1:10" ht="15.75">
      <c r="A43" s="297">
        <v>46098</v>
      </c>
      <c r="B43" s="301" t="s">
        <v>606</v>
      </c>
      <c r="C43" s="298" t="s">
        <v>84</v>
      </c>
      <c r="D43" s="309">
        <v>25000</v>
      </c>
      <c r="E43" s="179"/>
      <c r="F43" s="302">
        <f t="shared" si="2"/>
        <v>1762409</v>
      </c>
      <c r="G43" s="301" t="s">
        <v>16</v>
      </c>
      <c r="H43" s="303" t="s">
        <v>358</v>
      </c>
      <c r="I43" s="316" t="s">
        <v>604</v>
      </c>
      <c r="J43" s="319" t="s">
        <v>605</v>
      </c>
    </row>
    <row r="44" spans="1:10" ht="15.75">
      <c r="A44" s="297">
        <v>46098</v>
      </c>
      <c r="B44" s="301" t="s">
        <v>611</v>
      </c>
      <c r="C44" s="298" t="s">
        <v>10</v>
      </c>
      <c r="D44" s="307">
        <v>4000</v>
      </c>
      <c r="E44" s="179"/>
      <c r="F44" s="302">
        <f t="shared" si="2"/>
        <v>1758409</v>
      </c>
      <c r="G44" s="301" t="s">
        <v>27</v>
      </c>
      <c r="H44" s="303" t="s">
        <v>364</v>
      </c>
      <c r="I44" s="316" t="s">
        <v>604</v>
      </c>
      <c r="J44" s="319" t="s">
        <v>605</v>
      </c>
    </row>
    <row r="45" spans="1:10" ht="15.75">
      <c r="A45" s="297">
        <v>46098</v>
      </c>
      <c r="B45" s="301" t="s">
        <v>612</v>
      </c>
      <c r="C45" s="298" t="s">
        <v>84</v>
      </c>
      <c r="D45" s="309">
        <v>100000</v>
      </c>
      <c r="E45" s="179"/>
      <c r="F45" s="302">
        <f t="shared" si="2"/>
        <v>1658409</v>
      </c>
      <c r="G45" s="301" t="s">
        <v>11</v>
      </c>
      <c r="H45" s="303" t="s">
        <v>117</v>
      </c>
      <c r="I45" s="316" t="s">
        <v>604</v>
      </c>
      <c r="J45" s="319" t="s">
        <v>605</v>
      </c>
    </row>
    <row r="46" spans="1:10" ht="15.75">
      <c r="A46" s="297">
        <v>46098</v>
      </c>
      <c r="B46" s="301" t="s">
        <v>620</v>
      </c>
      <c r="C46" s="298" t="s">
        <v>14</v>
      </c>
      <c r="D46" s="309">
        <v>50000</v>
      </c>
      <c r="E46" s="179"/>
      <c r="F46" s="302">
        <f t="shared" si="2"/>
        <v>1608409</v>
      </c>
      <c r="G46" s="301" t="s">
        <v>13</v>
      </c>
      <c r="H46" s="303" t="s">
        <v>117</v>
      </c>
      <c r="I46" s="316" t="s">
        <v>604</v>
      </c>
      <c r="J46" s="319" t="s">
        <v>605</v>
      </c>
    </row>
    <row r="47" spans="1:10" ht="15.75">
      <c r="A47" s="297">
        <v>46098</v>
      </c>
      <c r="B47" s="301" t="s">
        <v>619</v>
      </c>
      <c r="C47" s="298" t="s">
        <v>10</v>
      </c>
      <c r="D47" s="310">
        <v>50000</v>
      </c>
      <c r="E47" s="179"/>
      <c r="F47" s="302">
        <f t="shared" si="2"/>
        <v>1558409</v>
      </c>
      <c r="G47" s="301" t="s">
        <v>9</v>
      </c>
      <c r="H47" s="303" t="s">
        <v>117</v>
      </c>
      <c r="I47" s="320" t="s">
        <v>604</v>
      </c>
      <c r="J47" s="321" t="s">
        <v>605</v>
      </c>
    </row>
    <row r="48" spans="1:10" ht="15.75">
      <c r="A48" s="297">
        <v>46098</v>
      </c>
      <c r="B48" s="301" t="s">
        <v>615</v>
      </c>
      <c r="C48" s="298" t="s">
        <v>23</v>
      </c>
      <c r="D48" s="309">
        <v>50000</v>
      </c>
      <c r="E48" s="179"/>
      <c r="F48" s="302">
        <f t="shared" si="2"/>
        <v>1508409</v>
      </c>
      <c r="G48" s="301" t="s">
        <v>22</v>
      </c>
      <c r="H48" s="303" t="s">
        <v>117</v>
      </c>
      <c r="I48" s="320" t="s">
        <v>604</v>
      </c>
      <c r="J48" s="321" t="s">
        <v>605</v>
      </c>
    </row>
    <row r="49" spans="1:10" ht="15.75">
      <c r="A49" s="297">
        <v>46098</v>
      </c>
      <c r="B49" s="301" t="s">
        <v>603</v>
      </c>
      <c r="C49" s="298" t="s">
        <v>26</v>
      </c>
      <c r="D49" s="309">
        <v>50000</v>
      </c>
      <c r="E49" s="179"/>
      <c r="F49" s="302">
        <f t="shared" si="2"/>
        <v>1458409</v>
      </c>
      <c r="G49" s="301" t="s">
        <v>25</v>
      </c>
      <c r="H49" s="303" t="s">
        <v>117</v>
      </c>
      <c r="I49" s="320" t="s">
        <v>604</v>
      </c>
      <c r="J49" s="321" t="s">
        <v>605</v>
      </c>
    </row>
    <row r="50" spans="1:10" ht="15.75">
      <c r="A50" s="297">
        <v>46098</v>
      </c>
      <c r="B50" s="301" t="s">
        <v>612</v>
      </c>
      <c r="C50" s="298" t="s">
        <v>84</v>
      </c>
      <c r="D50" s="311">
        <v>17000</v>
      </c>
      <c r="E50" s="179"/>
      <c r="F50" s="302">
        <f t="shared" si="2"/>
        <v>1441409</v>
      </c>
      <c r="G50" s="301" t="s">
        <v>11</v>
      </c>
      <c r="H50" s="303" t="s">
        <v>382</v>
      </c>
      <c r="I50" s="320" t="s">
        <v>604</v>
      </c>
      <c r="J50" s="321" t="s">
        <v>605</v>
      </c>
    </row>
    <row r="51" spans="1:10" ht="15.75">
      <c r="A51" s="297">
        <v>46098</v>
      </c>
      <c r="B51" s="181" t="s">
        <v>621</v>
      </c>
      <c r="C51" s="298" t="s">
        <v>23</v>
      </c>
      <c r="D51" s="312"/>
      <c r="E51" s="179">
        <v>9500</v>
      </c>
      <c r="F51" s="302">
        <f t="shared" si="2"/>
        <v>1450909</v>
      </c>
      <c r="G51" s="181" t="s">
        <v>22</v>
      </c>
      <c r="H51" s="303" t="s">
        <v>622</v>
      </c>
      <c r="I51" s="320" t="s">
        <v>604</v>
      </c>
      <c r="J51" s="321" t="s">
        <v>605</v>
      </c>
    </row>
    <row r="52" spans="1:10" ht="15.75">
      <c r="A52" s="297">
        <v>46098</v>
      </c>
      <c r="B52" s="181" t="s">
        <v>614</v>
      </c>
      <c r="C52" s="298" t="s">
        <v>10</v>
      </c>
      <c r="D52" s="313">
        <v>10000</v>
      </c>
      <c r="E52" s="179"/>
      <c r="F52" s="302">
        <f t="shared" si="2"/>
        <v>1440909</v>
      </c>
      <c r="G52" s="181" t="s">
        <v>9</v>
      </c>
      <c r="H52" s="303" t="s">
        <v>372</v>
      </c>
      <c r="I52" s="320" t="s">
        <v>604</v>
      </c>
      <c r="J52" s="321" t="s">
        <v>605</v>
      </c>
    </row>
    <row r="53" spans="1:10" ht="15.75">
      <c r="A53" s="297">
        <v>46098</v>
      </c>
      <c r="B53" s="181" t="s">
        <v>607</v>
      </c>
      <c r="C53" s="298" t="s">
        <v>84</v>
      </c>
      <c r="D53" s="312">
        <v>8000</v>
      </c>
      <c r="E53" s="179"/>
      <c r="F53" s="302">
        <f t="shared" si="2"/>
        <v>1432909</v>
      </c>
      <c r="G53" s="181" t="s">
        <v>18</v>
      </c>
      <c r="H53" s="303" t="s">
        <v>375</v>
      </c>
      <c r="I53" s="320" t="s">
        <v>604</v>
      </c>
      <c r="J53" s="321" t="s">
        <v>605</v>
      </c>
    </row>
    <row r="54" spans="1:10" ht="15.75">
      <c r="A54" s="297">
        <v>46100</v>
      </c>
      <c r="B54" s="181" t="s">
        <v>607</v>
      </c>
      <c r="C54" s="298" t="s">
        <v>84</v>
      </c>
      <c r="D54" s="314">
        <v>10000</v>
      </c>
      <c r="E54" s="179"/>
      <c r="F54" s="302">
        <f t="shared" si="2"/>
        <v>1422909</v>
      </c>
      <c r="G54" s="181" t="s">
        <v>18</v>
      </c>
      <c r="H54" s="303" t="s">
        <v>384</v>
      </c>
      <c r="I54" s="320" t="s">
        <v>604</v>
      </c>
      <c r="J54" s="321" t="s">
        <v>605</v>
      </c>
    </row>
    <row r="55" spans="1:10" ht="15.75">
      <c r="A55" s="297">
        <v>46104</v>
      </c>
      <c r="B55" s="181" t="s">
        <v>619</v>
      </c>
      <c r="C55" s="298" t="s">
        <v>87</v>
      </c>
      <c r="D55" s="313">
        <v>825000</v>
      </c>
      <c r="E55" s="179"/>
      <c r="F55" s="302">
        <f t="shared" si="2"/>
        <v>597909</v>
      </c>
      <c r="G55" s="181" t="s">
        <v>9</v>
      </c>
      <c r="H55" s="303" t="s">
        <v>389</v>
      </c>
      <c r="I55" s="320" t="s">
        <v>604</v>
      </c>
      <c r="J55" s="321" t="s">
        <v>605</v>
      </c>
    </row>
    <row r="56" spans="1:10" ht="15.75">
      <c r="A56" s="297">
        <v>46104</v>
      </c>
      <c r="B56" s="181" t="s">
        <v>619</v>
      </c>
      <c r="C56" s="298" t="s">
        <v>10</v>
      </c>
      <c r="D56" s="313">
        <v>8000</v>
      </c>
      <c r="E56" s="179"/>
      <c r="F56" s="302">
        <f t="shared" si="2"/>
        <v>589909</v>
      </c>
      <c r="G56" s="181" t="s">
        <v>9</v>
      </c>
      <c r="H56" s="303" t="s">
        <v>390</v>
      </c>
      <c r="I56" s="320" t="s">
        <v>604</v>
      </c>
      <c r="J56" s="321" t="s">
        <v>605</v>
      </c>
    </row>
    <row r="57" spans="1:10" ht="15.75">
      <c r="A57" s="297">
        <v>46104</v>
      </c>
      <c r="B57" s="315" t="s">
        <v>603</v>
      </c>
      <c r="C57" s="298" t="s">
        <v>87</v>
      </c>
      <c r="D57" s="313">
        <v>150000</v>
      </c>
      <c r="E57" s="179"/>
      <c r="F57" s="302">
        <f t="shared" si="2"/>
        <v>439909</v>
      </c>
      <c r="G57" s="181" t="s">
        <v>25</v>
      </c>
      <c r="H57" s="303" t="s">
        <v>368</v>
      </c>
      <c r="I57" s="320" t="s">
        <v>604</v>
      </c>
      <c r="J57" s="321" t="s">
        <v>605</v>
      </c>
    </row>
    <row r="58" spans="1:10" ht="15.75">
      <c r="A58" s="297">
        <v>46104</v>
      </c>
      <c r="B58" s="315" t="s">
        <v>603</v>
      </c>
      <c r="C58" s="298" t="s">
        <v>26</v>
      </c>
      <c r="D58" s="313">
        <v>12000</v>
      </c>
      <c r="E58" s="179"/>
      <c r="F58" s="302">
        <f t="shared" si="2"/>
        <v>427909</v>
      </c>
      <c r="G58" s="181" t="s">
        <v>25</v>
      </c>
      <c r="H58" s="303" t="s">
        <v>393</v>
      </c>
      <c r="I58" s="320" t="s">
        <v>604</v>
      </c>
      <c r="J58" s="321" t="s">
        <v>605</v>
      </c>
    </row>
    <row r="59" spans="1:10" ht="15.75">
      <c r="A59" s="297">
        <v>46104</v>
      </c>
      <c r="B59" s="315" t="s">
        <v>612</v>
      </c>
      <c r="C59" s="298" t="s">
        <v>84</v>
      </c>
      <c r="D59" s="313">
        <v>125000</v>
      </c>
      <c r="E59" s="179"/>
      <c r="F59" s="302">
        <f t="shared" si="2"/>
        <v>302909</v>
      </c>
      <c r="G59" s="181" t="s">
        <v>11</v>
      </c>
      <c r="H59" s="303" t="s">
        <v>408</v>
      </c>
      <c r="I59" s="320" t="s">
        <v>604</v>
      </c>
      <c r="J59" s="321" t="s">
        <v>605</v>
      </c>
    </row>
    <row r="60" spans="1:10" ht="15.75">
      <c r="A60" s="297">
        <v>46104</v>
      </c>
      <c r="B60" s="315" t="s">
        <v>608</v>
      </c>
      <c r="C60" s="298" t="s">
        <v>84</v>
      </c>
      <c r="D60" s="313">
        <v>103000</v>
      </c>
      <c r="E60" s="179"/>
      <c r="F60" s="302">
        <f t="shared" si="2"/>
        <v>199909</v>
      </c>
      <c r="G60" s="181" t="s">
        <v>20</v>
      </c>
      <c r="H60" s="303" t="s">
        <v>445</v>
      </c>
      <c r="I60" s="320" t="s">
        <v>604</v>
      </c>
      <c r="J60" s="321" t="s">
        <v>605</v>
      </c>
    </row>
    <row r="61" spans="1:10" ht="15.75">
      <c r="A61" s="297">
        <v>46104</v>
      </c>
      <c r="B61" s="315" t="s">
        <v>607</v>
      </c>
      <c r="C61" s="298" t="s">
        <v>84</v>
      </c>
      <c r="D61" s="313">
        <v>106000</v>
      </c>
      <c r="E61" s="179"/>
      <c r="F61" s="302">
        <f t="shared" si="2"/>
        <v>93909</v>
      </c>
      <c r="G61" s="181" t="s">
        <v>18</v>
      </c>
      <c r="H61" s="303" t="s">
        <v>454</v>
      </c>
      <c r="I61" s="320" t="s">
        <v>604</v>
      </c>
      <c r="J61" s="321" t="s">
        <v>605</v>
      </c>
    </row>
    <row r="62" spans="1:10" ht="15.75">
      <c r="A62" s="297">
        <v>46104</v>
      </c>
      <c r="B62" s="181" t="s">
        <v>606</v>
      </c>
      <c r="C62" s="298" t="s">
        <v>84</v>
      </c>
      <c r="D62" s="312">
        <v>128000</v>
      </c>
      <c r="E62" s="179"/>
      <c r="F62" s="302">
        <f t="shared" si="2"/>
        <v>-34091</v>
      </c>
      <c r="G62" s="181" t="s">
        <v>16</v>
      </c>
      <c r="H62" s="303" t="s">
        <v>485</v>
      </c>
      <c r="I62" s="320" t="s">
        <v>604</v>
      </c>
      <c r="J62" s="321" t="s">
        <v>605</v>
      </c>
    </row>
    <row r="63" spans="1:10" ht="15.75">
      <c r="A63" s="297">
        <v>46105</v>
      </c>
      <c r="B63" s="181" t="s">
        <v>623</v>
      </c>
      <c r="C63" s="298"/>
      <c r="D63" s="311"/>
      <c r="E63" s="179">
        <v>1700000</v>
      </c>
      <c r="F63" s="302">
        <f t="shared" si="2"/>
        <v>1665909</v>
      </c>
      <c r="G63" s="181" t="s">
        <v>598</v>
      </c>
      <c r="H63" s="303"/>
      <c r="I63" s="320" t="s">
        <v>604</v>
      </c>
      <c r="J63" s="321" t="s">
        <v>605</v>
      </c>
    </row>
    <row r="64" spans="1:10" ht="15.75">
      <c r="A64" s="297">
        <v>46105</v>
      </c>
      <c r="B64" s="181" t="s">
        <v>611</v>
      </c>
      <c r="C64" s="298" t="s">
        <v>10</v>
      </c>
      <c r="D64" s="311">
        <v>10000</v>
      </c>
      <c r="E64" s="179"/>
      <c r="F64" s="302">
        <f t="shared" si="2"/>
        <v>1655909</v>
      </c>
      <c r="G64" s="181" t="s">
        <v>27</v>
      </c>
      <c r="H64" s="303" t="s">
        <v>396</v>
      </c>
      <c r="I64" s="320" t="s">
        <v>604</v>
      </c>
      <c r="J64" s="321" t="s">
        <v>605</v>
      </c>
    </row>
    <row r="65" spans="1:10" ht="15.75">
      <c r="A65" s="297">
        <v>46105</v>
      </c>
      <c r="B65" s="181" t="s">
        <v>611</v>
      </c>
      <c r="C65" s="298" t="s">
        <v>10</v>
      </c>
      <c r="D65" s="311">
        <v>10000</v>
      </c>
      <c r="E65" s="179"/>
      <c r="F65" s="302">
        <f t="shared" si="2"/>
        <v>1645909</v>
      </c>
      <c r="G65" s="181" t="s">
        <v>27</v>
      </c>
      <c r="H65" s="303" t="s">
        <v>399</v>
      </c>
      <c r="I65" s="320" t="s">
        <v>604</v>
      </c>
      <c r="J65" s="321" t="s">
        <v>605</v>
      </c>
    </row>
    <row r="66" spans="1:10" ht="15.75">
      <c r="A66" s="297">
        <v>46105</v>
      </c>
      <c r="B66" s="181" t="s">
        <v>611</v>
      </c>
      <c r="C66" s="298" t="s">
        <v>10</v>
      </c>
      <c r="D66" s="311">
        <v>13000</v>
      </c>
      <c r="E66" s="179"/>
      <c r="F66" s="302">
        <f t="shared" si="2"/>
        <v>1632909</v>
      </c>
      <c r="G66" s="181" t="s">
        <v>27</v>
      </c>
      <c r="H66" s="303" t="s">
        <v>402</v>
      </c>
      <c r="I66" s="320" t="s">
        <v>604</v>
      </c>
      <c r="J66" s="321" t="s">
        <v>605</v>
      </c>
    </row>
    <row r="67" spans="1:10" ht="15.75">
      <c r="A67" s="297">
        <v>46106</v>
      </c>
      <c r="B67" s="181" t="s">
        <v>624</v>
      </c>
      <c r="C67" s="298"/>
      <c r="D67" s="312">
        <v>700000</v>
      </c>
      <c r="E67" s="179"/>
      <c r="F67" s="302">
        <f t="shared" si="2"/>
        <v>932909</v>
      </c>
      <c r="G67" s="181" t="s">
        <v>598</v>
      </c>
      <c r="H67" s="303" t="s">
        <v>404</v>
      </c>
      <c r="I67" s="320" t="s">
        <v>604</v>
      </c>
      <c r="J67" s="321" t="s">
        <v>605</v>
      </c>
    </row>
    <row r="68" spans="1:10" ht="15.75">
      <c r="A68" s="297">
        <v>46106</v>
      </c>
      <c r="B68" s="315" t="s">
        <v>611</v>
      </c>
      <c r="C68" s="298" t="s">
        <v>10</v>
      </c>
      <c r="D68" s="311">
        <v>32200</v>
      </c>
      <c r="E68" s="179"/>
      <c r="F68" s="302">
        <f t="shared" ref="F68:F89" si="3">+F67+E68-D68</f>
        <v>900709</v>
      </c>
      <c r="G68" s="181" t="s">
        <v>27</v>
      </c>
      <c r="H68" s="303" t="s">
        <v>625</v>
      </c>
      <c r="I68" s="320" t="s">
        <v>604</v>
      </c>
      <c r="J68" s="321" t="s">
        <v>605</v>
      </c>
    </row>
    <row r="69" spans="1:10" ht="15.75">
      <c r="A69" s="297">
        <v>46106</v>
      </c>
      <c r="B69" s="315" t="s">
        <v>619</v>
      </c>
      <c r="C69" s="298" t="s">
        <v>10</v>
      </c>
      <c r="D69" s="313">
        <v>5500</v>
      </c>
      <c r="E69" s="179"/>
      <c r="F69" s="302">
        <f t="shared" si="3"/>
        <v>895209</v>
      </c>
      <c r="G69" s="181" t="s">
        <v>9</v>
      </c>
      <c r="H69" s="303" t="s">
        <v>626</v>
      </c>
      <c r="I69" s="320" t="s">
        <v>604</v>
      </c>
      <c r="J69" s="321" t="s">
        <v>605</v>
      </c>
    </row>
    <row r="70" spans="1:10" ht="15.75">
      <c r="A70" s="297">
        <v>46106</v>
      </c>
      <c r="B70" s="315" t="s">
        <v>603</v>
      </c>
      <c r="C70" s="298" t="s">
        <v>10</v>
      </c>
      <c r="D70" s="312">
        <v>4500</v>
      </c>
      <c r="E70" s="179"/>
      <c r="F70" s="302">
        <f t="shared" si="3"/>
        <v>890709</v>
      </c>
      <c r="G70" s="181" t="s">
        <v>25</v>
      </c>
      <c r="H70" s="303" t="s">
        <v>406</v>
      </c>
      <c r="I70" s="320" t="s">
        <v>604</v>
      </c>
      <c r="J70" s="321" t="s">
        <v>605</v>
      </c>
    </row>
    <row r="71" spans="1:10" ht="15.75">
      <c r="A71" s="297">
        <v>46106</v>
      </c>
      <c r="B71" s="315" t="s">
        <v>603</v>
      </c>
      <c r="C71" s="298" t="s">
        <v>26</v>
      </c>
      <c r="D71" s="312">
        <v>2600</v>
      </c>
      <c r="E71" s="179"/>
      <c r="F71" s="302">
        <f t="shared" si="3"/>
        <v>888109</v>
      </c>
      <c r="G71" s="181" t="s">
        <v>25</v>
      </c>
      <c r="H71" s="303" t="s">
        <v>417</v>
      </c>
      <c r="I71" s="320" t="s">
        <v>604</v>
      </c>
      <c r="J71" s="321" t="s">
        <v>605</v>
      </c>
    </row>
    <row r="72" spans="1:10" ht="15.75">
      <c r="A72" s="297">
        <v>46107</v>
      </c>
      <c r="B72" s="315" t="s">
        <v>613</v>
      </c>
      <c r="C72" s="298" t="s">
        <v>14</v>
      </c>
      <c r="D72" s="312">
        <v>6000</v>
      </c>
      <c r="E72" s="322"/>
      <c r="F72" s="302">
        <f t="shared" si="3"/>
        <v>882109</v>
      </c>
      <c r="G72" s="181" t="s">
        <v>13</v>
      </c>
      <c r="H72" s="303" t="s">
        <v>379</v>
      </c>
      <c r="I72" s="320" t="s">
        <v>604</v>
      </c>
      <c r="J72" s="321" t="s">
        <v>605</v>
      </c>
    </row>
    <row r="73" spans="1:10" ht="15.75">
      <c r="A73" s="297">
        <v>46107</v>
      </c>
      <c r="B73" s="315" t="s">
        <v>619</v>
      </c>
      <c r="C73" s="298" t="s">
        <v>10</v>
      </c>
      <c r="D73" s="313">
        <v>6000</v>
      </c>
      <c r="E73" s="323"/>
      <c r="F73" s="302">
        <f t="shared" si="3"/>
        <v>876109</v>
      </c>
      <c r="G73" s="181" t="s">
        <v>9</v>
      </c>
      <c r="H73" s="303" t="s">
        <v>627</v>
      </c>
      <c r="I73" s="320" t="s">
        <v>604</v>
      </c>
      <c r="J73" s="321" t="s">
        <v>605</v>
      </c>
    </row>
    <row r="74" spans="1:10" ht="15.75">
      <c r="A74" s="297">
        <v>46107</v>
      </c>
      <c r="B74" s="315" t="s">
        <v>615</v>
      </c>
      <c r="C74" s="298" t="s">
        <v>23</v>
      </c>
      <c r="D74" s="313">
        <v>7000</v>
      </c>
      <c r="E74" s="323"/>
      <c r="F74" s="302">
        <f t="shared" si="3"/>
        <v>869109</v>
      </c>
      <c r="G74" s="181" t="s">
        <v>22</v>
      </c>
      <c r="H74" s="303" t="s">
        <v>464</v>
      </c>
      <c r="I74" s="320" t="s">
        <v>604</v>
      </c>
      <c r="J74" s="321" t="s">
        <v>605</v>
      </c>
    </row>
    <row r="75" spans="1:10" ht="15.75">
      <c r="A75" s="297">
        <v>46108</v>
      </c>
      <c r="B75" s="315" t="s">
        <v>603</v>
      </c>
      <c r="C75" s="298" t="s">
        <v>26</v>
      </c>
      <c r="D75" s="314">
        <v>2000</v>
      </c>
      <c r="E75" s="323"/>
      <c r="F75" s="302">
        <f t="shared" si="3"/>
        <v>867109</v>
      </c>
      <c r="G75" s="181" t="s">
        <v>25</v>
      </c>
      <c r="H75" s="303" t="s">
        <v>498</v>
      </c>
      <c r="I75" s="320" t="s">
        <v>604</v>
      </c>
      <c r="J75" s="321" t="s">
        <v>605</v>
      </c>
    </row>
    <row r="76" spans="1:10" ht="15.75">
      <c r="A76" s="297">
        <v>46108</v>
      </c>
      <c r="B76" s="315" t="s">
        <v>603</v>
      </c>
      <c r="C76" s="298" t="s">
        <v>26</v>
      </c>
      <c r="D76" s="313">
        <v>176000</v>
      </c>
      <c r="E76" s="323"/>
      <c r="F76" s="302">
        <f t="shared" si="3"/>
        <v>691109</v>
      </c>
      <c r="G76" s="181" t="s">
        <v>25</v>
      </c>
      <c r="H76" s="303" t="s">
        <v>421</v>
      </c>
      <c r="I76" s="320" t="s">
        <v>604</v>
      </c>
      <c r="J76" s="321" t="s">
        <v>605</v>
      </c>
    </row>
    <row r="77" spans="1:10" ht="15.75">
      <c r="A77" s="297">
        <v>46108</v>
      </c>
      <c r="B77" s="315" t="s">
        <v>606</v>
      </c>
      <c r="C77" s="298" t="s">
        <v>84</v>
      </c>
      <c r="D77" s="313">
        <v>49000</v>
      </c>
      <c r="E77" s="179"/>
      <c r="F77" s="302">
        <f t="shared" si="3"/>
        <v>642109</v>
      </c>
      <c r="G77" s="181" t="s">
        <v>16</v>
      </c>
      <c r="H77" s="303" t="s">
        <v>546</v>
      </c>
      <c r="I77" s="320" t="s">
        <v>604</v>
      </c>
      <c r="J77" s="321" t="s">
        <v>605</v>
      </c>
    </row>
    <row r="78" spans="1:10" ht="15.75">
      <c r="A78" s="297">
        <v>46108</v>
      </c>
      <c r="B78" s="315" t="s">
        <v>611</v>
      </c>
      <c r="C78" s="298" t="s">
        <v>14</v>
      </c>
      <c r="D78" s="314">
        <v>11860</v>
      </c>
      <c r="E78" s="179"/>
      <c r="F78" s="302">
        <f t="shared" si="3"/>
        <v>630249</v>
      </c>
      <c r="G78" s="181" t="s">
        <v>27</v>
      </c>
      <c r="H78" s="303" t="s">
        <v>496</v>
      </c>
      <c r="I78" s="320" t="s">
        <v>604</v>
      </c>
      <c r="J78" s="321" t="s">
        <v>605</v>
      </c>
    </row>
    <row r="79" spans="1:10" ht="15.75">
      <c r="A79" s="297">
        <v>46111</v>
      </c>
      <c r="B79" s="181" t="s">
        <v>612</v>
      </c>
      <c r="C79" s="298" t="s">
        <v>84</v>
      </c>
      <c r="D79" s="313">
        <v>104000</v>
      </c>
      <c r="E79" s="179"/>
      <c r="F79" s="302">
        <f t="shared" si="3"/>
        <v>526249</v>
      </c>
      <c r="G79" s="181" t="s">
        <v>11</v>
      </c>
      <c r="H79" s="303" t="s">
        <v>628</v>
      </c>
      <c r="I79" s="320" t="s">
        <v>604</v>
      </c>
      <c r="J79" s="321" t="s">
        <v>605</v>
      </c>
    </row>
    <row r="80" spans="1:10" ht="15.75">
      <c r="A80" s="297">
        <v>46111</v>
      </c>
      <c r="B80" s="181" t="s">
        <v>608</v>
      </c>
      <c r="C80" s="298" t="s">
        <v>84</v>
      </c>
      <c r="D80" s="314">
        <v>105000</v>
      </c>
      <c r="E80" s="179"/>
      <c r="F80" s="302">
        <f t="shared" si="3"/>
        <v>421249</v>
      </c>
      <c r="G80" s="181" t="s">
        <v>20</v>
      </c>
      <c r="H80" s="303" t="s">
        <v>565</v>
      </c>
      <c r="I80" s="320" t="s">
        <v>604</v>
      </c>
      <c r="J80" s="321" t="s">
        <v>605</v>
      </c>
    </row>
    <row r="81" spans="1:10" ht="15.75">
      <c r="A81" s="297">
        <v>46111</v>
      </c>
      <c r="B81" s="181" t="s">
        <v>607</v>
      </c>
      <c r="C81" s="298" t="s">
        <v>84</v>
      </c>
      <c r="D81" s="314">
        <v>97000</v>
      </c>
      <c r="E81" s="179"/>
      <c r="F81" s="302">
        <f t="shared" si="3"/>
        <v>324249</v>
      </c>
      <c r="G81" s="181" t="s">
        <v>18</v>
      </c>
      <c r="H81" s="303" t="s">
        <v>575</v>
      </c>
      <c r="I81" s="320" t="s">
        <v>604</v>
      </c>
      <c r="J81" s="321" t="s">
        <v>605</v>
      </c>
    </row>
    <row r="82" spans="1:10" ht="15.75">
      <c r="A82" s="297">
        <v>46111</v>
      </c>
      <c r="B82" s="181" t="s">
        <v>606</v>
      </c>
      <c r="C82" s="298" t="s">
        <v>84</v>
      </c>
      <c r="D82" s="313">
        <v>98500</v>
      </c>
      <c r="E82" s="179"/>
      <c r="F82" s="302">
        <f t="shared" si="3"/>
        <v>225749</v>
      </c>
      <c r="G82" s="181" t="s">
        <v>16</v>
      </c>
      <c r="H82" s="303" t="s">
        <v>586</v>
      </c>
      <c r="I82" s="320" t="s">
        <v>604</v>
      </c>
      <c r="J82" s="321" t="s">
        <v>605</v>
      </c>
    </row>
    <row r="83" spans="1:10" ht="15.75">
      <c r="A83" s="297">
        <v>46112</v>
      </c>
      <c r="B83" s="181" t="s">
        <v>611</v>
      </c>
      <c r="C83" s="298" t="s">
        <v>10</v>
      </c>
      <c r="D83" s="314">
        <v>30000</v>
      </c>
      <c r="E83" s="179"/>
      <c r="F83" s="302">
        <f t="shared" si="3"/>
        <v>195749</v>
      </c>
      <c r="G83" s="181" t="s">
        <v>27</v>
      </c>
      <c r="H83" s="303" t="s">
        <v>563</v>
      </c>
      <c r="I83" s="320" t="s">
        <v>604</v>
      </c>
      <c r="J83" s="321" t="s">
        <v>605</v>
      </c>
    </row>
    <row r="84" spans="1:10" ht="15.75">
      <c r="A84" s="297">
        <v>46112</v>
      </c>
      <c r="B84" s="181" t="s">
        <v>629</v>
      </c>
      <c r="C84" s="298" t="s">
        <v>84</v>
      </c>
      <c r="D84" s="313"/>
      <c r="E84" s="179">
        <v>9500</v>
      </c>
      <c r="F84" s="302">
        <f t="shared" si="3"/>
        <v>205249</v>
      </c>
      <c r="G84" s="181" t="s">
        <v>18</v>
      </c>
      <c r="H84" s="303" t="s">
        <v>630</v>
      </c>
      <c r="I84" s="320" t="s">
        <v>604</v>
      </c>
      <c r="J84" s="321" t="s">
        <v>605</v>
      </c>
    </row>
    <row r="85" spans="1:10" ht="15.75">
      <c r="A85" s="297"/>
      <c r="B85" s="181"/>
      <c r="C85" s="298"/>
      <c r="D85" s="312"/>
      <c r="E85" s="179"/>
      <c r="F85" s="302">
        <f t="shared" si="3"/>
        <v>205249</v>
      </c>
      <c r="G85" s="181"/>
      <c r="H85" s="303"/>
      <c r="I85" s="320" t="s">
        <v>604</v>
      </c>
      <c r="J85" s="298"/>
    </row>
    <row r="86" spans="1:10" ht="15.75">
      <c r="A86" s="297"/>
      <c r="B86" s="181"/>
      <c r="C86" s="298"/>
      <c r="D86" s="324"/>
      <c r="E86" s="322"/>
      <c r="F86" s="302">
        <f t="shared" si="3"/>
        <v>205249</v>
      </c>
      <c r="G86" s="181"/>
      <c r="H86" s="303"/>
      <c r="I86" s="320" t="s">
        <v>604</v>
      </c>
      <c r="J86" s="298"/>
    </row>
    <row r="87" spans="1:10" ht="15.75">
      <c r="A87" s="297"/>
      <c r="B87" s="181"/>
      <c r="C87" s="298"/>
      <c r="D87" s="325"/>
      <c r="E87" s="322"/>
      <c r="F87" s="302">
        <f t="shared" si="3"/>
        <v>205249</v>
      </c>
      <c r="G87" s="181"/>
      <c r="H87" s="303"/>
      <c r="I87" s="320" t="s">
        <v>604</v>
      </c>
      <c r="J87" s="298"/>
    </row>
    <row r="88" spans="1:10" ht="15.75">
      <c r="A88" s="297"/>
      <c r="B88" s="181"/>
      <c r="C88" s="298"/>
      <c r="D88" s="325"/>
      <c r="E88" s="322"/>
      <c r="F88" s="302">
        <f t="shared" si="3"/>
        <v>205249</v>
      </c>
      <c r="G88" s="181"/>
      <c r="H88" s="303"/>
      <c r="I88" s="320" t="s">
        <v>604</v>
      </c>
      <c r="J88" s="298"/>
    </row>
    <row r="89" spans="1:10" ht="15.75">
      <c r="A89" s="297"/>
      <c r="B89" s="181"/>
      <c r="C89" s="298"/>
      <c r="D89" s="324"/>
      <c r="E89" s="179"/>
      <c r="F89" s="302">
        <f t="shared" si="3"/>
        <v>205249</v>
      </c>
      <c r="G89" s="181"/>
      <c r="H89" s="303"/>
      <c r="I89" s="320" t="s">
        <v>604</v>
      </c>
      <c r="J89" s="298"/>
    </row>
    <row r="90" spans="1:10" ht="15.75">
      <c r="A90" s="297"/>
      <c r="B90" s="181"/>
      <c r="C90" s="298"/>
      <c r="D90" s="324"/>
      <c r="E90" s="322"/>
      <c r="F90" s="302">
        <f t="shared" ref="F90:F98" si="4">+F89+E90-D90</f>
        <v>205249</v>
      </c>
      <c r="G90" s="181"/>
      <c r="H90" s="303"/>
      <c r="I90" s="320" t="s">
        <v>604</v>
      </c>
      <c r="J90" s="298"/>
    </row>
    <row r="91" spans="1:10" ht="15.75">
      <c r="A91" s="297"/>
      <c r="B91" s="181"/>
      <c r="C91" s="298"/>
      <c r="D91" s="324"/>
      <c r="E91" s="322"/>
      <c r="F91" s="302">
        <f t="shared" si="4"/>
        <v>205249</v>
      </c>
      <c r="G91" s="181"/>
      <c r="H91" s="303"/>
      <c r="I91" s="320" t="s">
        <v>604</v>
      </c>
      <c r="J91" s="298"/>
    </row>
    <row r="92" spans="1:10" ht="15.75">
      <c r="A92" s="297"/>
      <c r="B92" s="181"/>
      <c r="C92" s="298"/>
      <c r="D92" s="324"/>
      <c r="E92" s="179"/>
      <c r="F92" s="302">
        <f t="shared" si="4"/>
        <v>205249</v>
      </c>
      <c r="G92" s="181"/>
      <c r="H92" s="303"/>
      <c r="I92" s="320" t="s">
        <v>604</v>
      </c>
      <c r="J92" s="298"/>
    </row>
    <row r="93" spans="1:10" ht="15.75">
      <c r="A93" s="297"/>
      <c r="B93" s="181"/>
      <c r="C93" s="298"/>
      <c r="D93" s="325"/>
      <c r="E93" s="322"/>
      <c r="F93" s="302">
        <f t="shared" si="4"/>
        <v>205249</v>
      </c>
      <c r="G93" s="212"/>
      <c r="H93" s="303"/>
      <c r="I93" s="320" t="s">
        <v>604</v>
      </c>
      <c r="J93" s="298"/>
    </row>
    <row r="94" spans="1:10" ht="15.75">
      <c r="A94" s="297"/>
      <c r="B94" s="181"/>
      <c r="C94" s="298"/>
      <c r="D94" s="314"/>
      <c r="E94" s="179"/>
      <c r="F94" s="302">
        <f t="shared" si="4"/>
        <v>205249</v>
      </c>
      <c r="G94" s="181"/>
      <c r="H94" s="303"/>
      <c r="I94" s="320" t="s">
        <v>604</v>
      </c>
      <c r="J94" s="298"/>
    </row>
    <row r="95" spans="1:10" ht="15.75">
      <c r="A95" s="297"/>
      <c r="B95" s="181"/>
      <c r="C95" s="298"/>
      <c r="D95" s="311"/>
      <c r="E95" s="179"/>
      <c r="F95" s="302">
        <f t="shared" si="4"/>
        <v>205249</v>
      </c>
      <c r="G95" s="181"/>
      <c r="H95" s="303"/>
      <c r="I95" s="320" t="s">
        <v>604</v>
      </c>
      <c r="J95" s="298"/>
    </row>
    <row r="96" spans="1:10" ht="15.75">
      <c r="A96" s="297"/>
      <c r="B96" s="181"/>
      <c r="C96" s="298"/>
      <c r="D96" s="311"/>
      <c r="E96" s="179"/>
      <c r="F96" s="302">
        <f t="shared" si="4"/>
        <v>205249</v>
      </c>
      <c r="G96" s="181"/>
      <c r="H96" s="303"/>
      <c r="I96" s="320" t="s">
        <v>604</v>
      </c>
      <c r="J96" s="298"/>
    </row>
    <row r="97" spans="1:10" ht="15.75">
      <c r="A97" s="297"/>
      <c r="B97" s="181"/>
      <c r="C97" s="298"/>
      <c r="D97" s="311"/>
      <c r="E97" s="179"/>
      <c r="F97" s="302">
        <f t="shared" si="4"/>
        <v>205249</v>
      </c>
      <c r="G97" s="181"/>
      <c r="H97" s="303"/>
      <c r="I97" s="320" t="s">
        <v>604</v>
      </c>
      <c r="J97" s="298"/>
    </row>
    <row r="98" spans="1:10" ht="15.75">
      <c r="A98" s="297"/>
      <c r="B98" s="181"/>
      <c r="C98" s="298"/>
      <c r="D98" s="311"/>
      <c r="E98" s="179"/>
      <c r="F98" s="302">
        <f t="shared" si="4"/>
        <v>205249</v>
      </c>
      <c r="G98" s="181"/>
      <c r="H98" s="303"/>
      <c r="I98" s="320" t="s">
        <v>604</v>
      </c>
      <c r="J98" s="298"/>
    </row>
    <row r="99" spans="1:10" ht="15.75">
      <c r="A99" s="297"/>
      <c r="B99" s="181"/>
      <c r="C99" s="298"/>
      <c r="D99" s="311"/>
      <c r="E99" s="179"/>
      <c r="F99" s="302"/>
      <c r="G99" s="181"/>
      <c r="H99" s="303"/>
      <c r="I99" s="320" t="s">
        <v>604</v>
      </c>
      <c r="J99" s="298"/>
    </row>
    <row r="100" spans="1:10" ht="15.75">
      <c r="A100" s="297"/>
      <c r="B100" s="181"/>
      <c r="C100" s="298"/>
      <c r="D100" s="311"/>
      <c r="E100" s="179"/>
      <c r="F100" s="302"/>
      <c r="G100" s="181"/>
      <c r="H100" s="303"/>
      <c r="I100" s="298"/>
      <c r="J100" s="298"/>
    </row>
    <row r="101" spans="1:10" ht="15.75">
      <c r="A101" s="297"/>
      <c r="B101" s="181"/>
      <c r="C101" s="298"/>
      <c r="D101" s="311"/>
      <c r="E101" s="179"/>
      <c r="F101" s="302"/>
      <c r="G101" s="181"/>
      <c r="H101" s="303"/>
      <c r="I101" s="298"/>
      <c r="J101" s="298"/>
    </row>
    <row r="102" spans="1:10" ht="15.75">
      <c r="A102" s="297"/>
      <c r="B102" s="181"/>
      <c r="C102" s="298"/>
      <c r="D102" s="314"/>
      <c r="E102" s="179"/>
      <c r="F102" s="302"/>
      <c r="G102" s="181"/>
      <c r="H102" s="303"/>
      <c r="I102" s="298"/>
      <c r="J102" s="298"/>
    </row>
    <row r="103" spans="1:10" ht="15.75">
      <c r="A103" s="297"/>
      <c r="B103" s="181"/>
      <c r="C103" s="298"/>
      <c r="D103" s="311"/>
      <c r="E103" s="179"/>
      <c r="F103" s="302"/>
      <c r="G103" s="181"/>
      <c r="H103" s="303"/>
      <c r="I103" s="298"/>
      <c r="J103" s="298"/>
    </row>
    <row r="104" spans="1:10" ht="15.75">
      <c r="A104" s="297"/>
      <c r="B104" s="181"/>
      <c r="C104" s="298"/>
      <c r="D104" s="311"/>
      <c r="E104" s="179"/>
      <c r="F104" s="302"/>
      <c r="G104" s="181"/>
      <c r="H104" s="303"/>
      <c r="I104" s="298"/>
      <c r="J104" s="298"/>
    </row>
    <row r="105" spans="1:10" ht="15.75">
      <c r="A105" s="297"/>
      <c r="B105" s="181"/>
      <c r="C105" s="298"/>
      <c r="D105" s="311"/>
      <c r="E105" s="179"/>
      <c r="F105" s="302"/>
      <c r="G105" s="181"/>
      <c r="H105" s="303"/>
      <c r="I105" s="298"/>
      <c r="J105" s="298"/>
    </row>
    <row r="106" spans="1:10" ht="15.75">
      <c r="A106" s="297"/>
      <c r="B106" s="181"/>
      <c r="C106" s="298"/>
      <c r="D106" s="311"/>
      <c r="E106" s="179"/>
      <c r="F106" s="302"/>
      <c r="G106" s="181"/>
      <c r="H106" s="303"/>
      <c r="I106" s="298"/>
      <c r="J106" s="298"/>
    </row>
    <row r="107" spans="1:10" ht="15.75">
      <c r="A107" s="297"/>
      <c r="B107" s="181"/>
      <c r="C107" s="298"/>
      <c r="D107" s="311"/>
      <c r="E107" s="179"/>
      <c r="F107" s="302"/>
      <c r="G107" s="181"/>
      <c r="H107" s="303"/>
      <c r="I107" s="298"/>
      <c r="J107" s="298"/>
    </row>
    <row r="108" spans="1:10" ht="15.75">
      <c r="A108" s="297"/>
      <c r="B108" s="181"/>
      <c r="C108" s="298"/>
      <c r="D108" s="311"/>
      <c r="E108" s="179"/>
      <c r="F108" s="302"/>
      <c r="G108" s="181"/>
      <c r="H108" s="303"/>
      <c r="I108" s="298"/>
      <c r="J108" s="298"/>
    </row>
    <row r="109" spans="1:10" ht="15.75">
      <c r="A109" s="297"/>
      <c r="B109" s="181"/>
      <c r="C109" s="298"/>
      <c r="D109" s="311"/>
      <c r="E109" s="179"/>
      <c r="F109" s="302"/>
      <c r="G109" s="181"/>
      <c r="H109" s="303"/>
      <c r="I109" s="298"/>
      <c r="J109" s="298"/>
    </row>
    <row r="110" spans="1:10" ht="15.75">
      <c r="A110" s="297"/>
      <c r="B110" s="181"/>
      <c r="C110" s="298"/>
      <c r="D110" s="311"/>
      <c r="E110" s="179"/>
      <c r="F110" s="302"/>
      <c r="G110" s="181"/>
      <c r="H110" s="303"/>
      <c r="I110" s="298"/>
      <c r="J110" s="298"/>
    </row>
    <row r="111" spans="1:10" ht="15.75">
      <c r="A111" s="297"/>
      <c r="B111" s="181"/>
      <c r="C111" s="298"/>
      <c r="D111" s="307"/>
      <c r="E111" s="179"/>
      <c r="F111" s="302"/>
      <c r="G111" s="181"/>
      <c r="H111" s="303"/>
      <c r="I111" s="298"/>
      <c r="J111" s="298"/>
    </row>
    <row r="112" spans="1:10" ht="15.75">
      <c r="A112" s="297"/>
      <c r="B112" s="181"/>
      <c r="C112" s="298"/>
      <c r="D112" s="309"/>
      <c r="E112" s="179"/>
      <c r="F112" s="302"/>
      <c r="G112" s="181"/>
      <c r="H112" s="303"/>
      <c r="I112" s="298"/>
      <c r="J112" s="298"/>
    </row>
    <row r="113" spans="1:10" ht="15.75">
      <c r="A113" s="297"/>
      <c r="B113" s="181"/>
      <c r="C113" s="298"/>
      <c r="D113" s="307"/>
      <c r="E113" s="179"/>
      <c r="F113" s="302"/>
      <c r="G113" s="181"/>
      <c r="H113" s="303"/>
      <c r="I113" s="298"/>
      <c r="J113" s="298"/>
    </row>
    <row r="114" spans="1:10" ht="15.75">
      <c r="A114" s="297"/>
      <c r="B114" s="181"/>
      <c r="C114" s="298"/>
      <c r="D114" s="309"/>
      <c r="E114" s="179"/>
      <c r="F114" s="302"/>
      <c r="G114" s="181"/>
      <c r="H114" s="303"/>
      <c r="I114" s="298"/>
      <c r="J114" s="298"/>
    </row>
    <row r="115" spans="1:10" ht="15.75">
      <c r="A115" s="297"/>
      <c r="B115" s="181"/>
      <c r="C115" s="298"/>
      <c r="D115" s="309"/>
      <c r="E115" s="179"/>
      <c r="F115" s="302"/>
      <c r="G115" s="181"/>
      <c r="H115" s="303"/>
      <c r="I115" s="298"/>
      <c r="J115" s="298"/>
    </row>
    <row r="116" spans="1:10" ht="15.75">
      <c r="A116" s="297"/>
      <c r="B116" s="181"/>
      <c r="C116" s="298"/>
      <c r="D116" s="307"/>
      <c r="E116" s="179"/>
      <c r="F116" s="302"/>
      <c r="G116" s="181"/>
      <c r="H116" s="303"/>
      <c r="I116" s="298"/>
      <c r="J116" s="298"/>
    </row>
    <row r="117" spans="1:10" ht="15.75">
      <c r="A117" s="297"/>
      <c r="B117" s="181"/>
      <c r="C117" s="298"/>
      <c r="D117" s="309"/>
      <c r="E117" s="179"/>
      <c r="F117" s="302"/>
      <c r="G117" s="181"/>
      <c r="H117" s="303"/>
      <c r="I117" s="298"/>
      <c r="J117" s="298"/>
    </row>
    <row r="118" spans="1:10" ht="15.75">
      <c r="A118" s="297"/>
      <c r="B118" s="181"/>
      <c r="C118" s="298"/>
      <c r="D118" s="309"/>
      <c r="E118" s="179"/>
      <c r="F118" s="302"/>
      <c r="G118" s="181"/>
      <c r="H118" s="303"/>
      <c r="I118" s="298"/>
      <c r="J118" s="298"/>
    </row>
    <row r="119" spans="1:10" ht="15.75">
      <c r="A119" s="297"/>
      <c r="B119" s="181"/>
      <c r="C119" s="298"/>
      <c r="D119" s="309"/>
      <c r="E119" s="179"/>
      <c r="F119" s="302"/>
      <c r="G119" s="181"/>
      <c r="H119" s="303"/>
      <c r="I119" s="298"/>
      <c r="J119" s="298"/>
    </row>
    <row r="120" spans="1:10" ht="15.75">
      <c r="A120" s="297"/>
      <c r="B120" s="181"/>
      <c r="C120" s="298"/>
      <c r="D120" s="309"/>
      <c r="E120" s="179"/>
      <c r="F120" s="302"/>
      <c r="G120" s="181"/>
      <c r="H120" s="303"/>
      <c r="I120" s="298"/>
      <c r="J120" s="298"/>
    </row>
    <row r="121" spans="1:10" ht="15.75">
      <c r="A121" s="297"/>
      <c r="B121" s="181"/>
      <c r="C121" s="298"/>
      <c r="D121" s="309"/>
      <c r="E121" s="179"/>
      <c r="F121" s="302"/>
      <c r="G121" s="181"/>
      <c r="H121" s="303"/>
      <c r="I121" s="298"/>
      <c r="J121" s="298"/>
    </row>
    <row r="122" spans="1:10" ht="15.75">
      <c r="A122" s="297"/>
      <c r="B122" s="181"/>
      <c r="C122" s="298"/>
      <c r="D122" s="309"/>
      <c r="E122" s="179"/>
      <c r="F122" s="302"/>
      <c r="G122" s="181"/>
      <c r="H122" s="303"/>
      <c r="I122" s="298"/>
      <c r="J122" s="298"/>
    </row>
    <row r="123" spans="1:10" ht="15.75">
      <c r="A123" s="326"/>
      <c r="C123" s="298"/>
      <c r="D123" s="67"/>
      <c r="E123" s="1"/>
      <c r="F123" s="327"/>
      <c r="H123" s="328"/>
      <c r="I123" s="316"/>
      <c r="J123" s="316"/>
    </row>
    <row r="124" spans="1:10" ht="15.75">
      <c r="A124" s="326"/>
      <c r="C124" s="298"/>
      <c r="D124" s="67"/>
      <c r="E124" s="1"/>
      <c r="F124" s="327"/>
      <c r="H124" s="328"/>
      <c r="I124" s="316"/>
      <c r="J124" s="316"/>
    </row>
    <row r="125" spans="1:10" ht="15.75">
      <c r="A125" s="326"/>
      <c r="C125" s="316"/>
      <c r="D125" s="67"/>
      <c r="E125" s="1"/>
      <c r="F125" s="327"/>
      <c r="H125" s="328"/>
      <c r="I125" s="316"/>
      <c r="J125" s="316"/>
    </row>
    <row r="126" spans="1:10" ht="15.75">
      <c r="A126" s="326"/>
      <c r="C126" s="316"/>
      <c r="D126" s="67"/>
      <c r="E126" s="1"/>
      <c r="F126" s="327"/>
      <c r="H126" s="328"/>
      <c r="I126" s="316"/>
      <c r="J126" s="316"/>
    </row>
    <row r="127" spans="1:10" ht="15.75">
      <c r="A127" s="326"/>
      <c r="C127" s="316"/>
      <c r="D127" s="67"/>
      <c r="E127" s="1"/>
      <c r="F127" s="327"/>
      <c r="H127" s="328"/>
      <c r="I127" s="316"/>
      <c r="J127" s="316"/>
    </row>
    <row r="128" spans="1:10" ht="15.75">
      <c r="A128" s="326"/>
      <c r="B128" s="329"/>
      <c r="C128" s="316"/>
      <c r="D128" s="67"/>
      <c r="E128" s="1"/>
      <c r="F128" s="327"/>
      <c r="H128" s="328"/>
      <c r="I128" s="316"/>
      <c r="J128" s="316"/>
    </row>
    <row r="129" spans="1:10" ht="15.75">
      <c r="A129" s="326"/>
      <c r="B129" s="329"/>
      <c r="C129" s="316"/>
      <c r="D129" s="67"/>
      <c r="E129" s="1"/>
      <c r="F129" s="327"/>
      <c r="H129" s="328"/>
      <c r="I129" s="316"/>
      <c r="J129" s="316"/>
    </row>
    <row r="130" spans="1:10" ht="15.75">
      <c r="C130" s="316"/>
    </row>
    <row r="131" spans="1:10" ht="15.75">
      <c r="C131" s="316"/>
    </row>
  </sheetData>
  <autoFilter ref="A1:J101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H109"/>
  <sheetViews>
    <sheetView topLeftCell="A46" workbookViewId="0">
      <selection activeCell="F64" sqref="F64"/>
    </sheetView>
  </sheetViews>
  <sheetFormatPr defaultColWidth="11.42578125" defaultRowHeight="15"/>
  <cols>
    <col min="1" max="1" width="13.5703125" customWidth="1"/>
    <col min="2" max="2" width="13.42578125" customWidth="1"/>
    <col min="3" max="3" width="14.42578125" customWidth="1"/>
    <col min="4" max="4" width="53.5703125" customWidth="1"/>
    <col min="5" max="5" width="19.140625" customWidth="1"/>
    <col min="6" max="6" width="19.5703125" customWidth="1"/>
    <col min="7" max="7" width="16.42578125" customWidth="1"/>
    <col min="8" max="8" width="16" customWidth="1"/>
  </cols>
  <sheetData>
    <row r="2" spans="1:8">
      <c r="B2" s="158" t="s">
        <v>631</v>
      </c>
      <c r="C2" s="158"/>
      <c r="D2" s="158"/>
      <c r="E2" s="158"/>
    </row>
    <row r="3" spans="1:8">
      <c r="B3" s="158" t="s">
        <v>632</v>
      </c>
      <c r="C3" s="158"/>
      <c r="D3" s="158"/>
      <c r="E3" s="158"/>
    </row>
    <row r="4" spans="1:8">
      <c r="B4" s="158" t="s">
        <v>633</v>
      </c>
      <c r="C4" s="158"/>
      <c r="D4" s="158"/>
      <c r="E4" s="158"/>
    </row>
    <row r="5" spans="1:8">
      <c r="B5" s="158"/>
      <c r="C5" s="158"/>
      <c r="D5" s="158"/>
      <c r="E5" s="158"/>
    </row>
    <row r="6" spans="1:8">
      <c r="B6" s="158"/>
      <c r="C6" s="158"/>
      <c r="D6" s="158"/>
      <c r="E6" s="158"/>
    </row>
    <row r="7" spans="1:8">
      <c r="B7" s="158"/>
      <c r="C7" s="158"/>
      <c r="D7" s="158" t="s">
        <v>634</v>
      </c>
      <c r="E7" s="158"/>
    </row>
    <row r="9" spans="1:8">
      <c r="A9" s="265" t="s">
        <v>68</v>
      </c>
      <c r="B9" s="266" t="s">
        <v>635</v>
      </c>
      <c r="C9" s="266" t="s">
        <v>636</v>
      </c>
      <c r="D9" s="266" t="s">
        <v>637</v>
      </c>
      <c r="E9" s="266" t="s">
        <v>638</v>
      </c>
      <c r="F9" s="266" t="s">
        <v>639</v>
      </c>
      <c r="G9" s="266" t="s">
        <v>640</v>
      </c>
      <c r="H9" s="267" t="s">
        <v>641</v>
      </c>
    </row>
    <row r="10" spans="1:8">
      <c r="A10" s="268">
        <v>46082</v>
      </c>
      <c r="B10" s="181"/>
      <c r="C10" s="181"/>
      <c r="D10" s="269" t="s">
        <v>642</v>
      </c>
      <c r="E10" s="181"/>
      <c r="F10" s="207">
        <v>73995</v>
      </c>
      <c r="G10" s="179">
        <f>+F10</f>
        <v>73995</v>
      </c>
      <c r="H10" s="270"/>
    </row>
    <row r="11" spans="1:8">
      <c r="A11" s="271">
        <v>46092</v>
      </c>
      <c r="B11" s="181"/>
      <c r="C11" s="272"/>
      <c r="D11" s="181" t="s">
        <v>643</v>
      </c>
      <c r="E11" s="207"/>
      <c r="F11" s="181">
        <v>24007733</v>
      </c>
      <c r="G11" s="179">
        <f>+G10+F11-E11</f>
        <v>24081728</v>
      </c>
      <c r="H11" s="270"/>
    </row>
    <row r="12" spans="1:8">
      <c r="A12" s="268">
        <v>46092</v>
      </c>
      <c r="B12" s="181" t="s">
        <v>312</v>
      </c>
      <c r="C12" s="272"/>
      <c r="D12" t="s">
        <v>311</v>
      </c>
      <c r="E12" s="186">
        <v>716084</v>
      </c>
      <c r="G12" s="179">
        <f t="shared" ref="G12:G48" si="0">+G11+F12-E12</f>
        <v>23365644</v>
      </c>
      <c r="H12" s="270"/>
    </row>
    <row r="13" spans="1:8">
      <c r="A13" s="268">
        <v>46092</v>
      </c>
      <c r="B13" s="181" t="s">
        <v>312</v>
      </c>
      <c r="C13" s="272"/>
      <c r="D13" t="s">
        <v>313</v>
      </c>
      <c r="E13" s="186">
        <v>447312</v>
      </c>
      <c r="G13" s="179">
        <f t="shared" si="0"/>
        <v>22918332</v>
      </c>
      <c r="H13" s="270"/>
    </row>
    <row r="14" spans="1:8" ht="15.75">
      <c r="A14" s="268">
        <v>46092</v>
      </c>
      <c r="B14" s="181" t="s">
        <v>315</v>
      </c>
      <c r="C14" s="272"/>
      <c r="D14" s="273" t="s">
        <v>314</v>
      </c>
      <c r="E14" s="274">
        <v>623096</v>
      </c>
      <c r="F14" s="274"/>
      <c r="G14" s="179">
        <f t="shared" si="0"/>
        <v>22295236</v>
      </c>
      <c r="H14" s="270"/>
    </row>
    <row r="15" spans="1:8" ht="15.75">
      <c r="A15" s="268">
        <v>46092</v>
      </c>
      <c r="B15" s="181" t="s">
        <v>315</v>
      </c>
      <c r="C15" s="272"/>
      <c r="D15" s="273" t="s">
        <v>316</v>
      </c>
      <c r="E15" s="274">
        <v>447580</v>
      </c>
      <c r="F15" s="274"/>
      <c r="G15" s="179">
        <f t="shared" si="0"/>
        <v>21847656</v>
      </c>
      <c r="H15" s="270"/>
    </row>
    <row r="16" spans="1:8" ht="15.75">
      <c r="A16" s="268">
        <v>46092</v>
      </c>
      <c r="B16" s="181" t="s">
        <v>315</v>
      </c>
      <c r="C16" s="272"/>
      <c r="D16" s="273" t="s">
        <v>317</v>
      </c>
      <c r="E16" s="274">
        <v>332810</v>
      </c>
      <c r="F16" s="274"/>
      <c r="G16" s="179">
        <f t="shared" si="0"/>
        <v>21514846</v>
      </c>
      <c r="H16" s="270"/>
    </row>
    <row r="17" spans="1:8" ht="15.75">
      <c r="A17" s="268">
        <v>46092</v>
      </c>
      <c r="B17" s="181" t="s">
        <v>315</v>
      </c>
      <c r="C17" s="272"/>
      <c r="D17" s="273" t="s">
        <v>318</v>
      </c>
      <c r="E17" s="274">
        <v>749756</v>
      </c>
      <c r="F17" s="274"/>
      <c r="G17" s="179">
        <f t="shared" si="0"/>
        <v>20765090</v>
      </c>
      <c r="H17" s="270"/>
    </row>
    <row r="18" spans="1:8" ht="15.75">
      <c r="A18" s="268">
        <v>46092</v>
      </c>
      <c r="B18" s="181" t="s">
        <v>315</v>
      </c>
      <c r="C18" s="272"/>
      <c r="D18" s="273" t="s">
        <v>319</v>
      </c>
      <c r="E18" s="274">
        <v>319970</v>
      </c>
      <c r="F18" s="274"/>
      <c r="G18" s="179">
        <f t="shared" si="0"/>
        <v>20445120</v>
      </c>
      <c r="H18" s="270"/>
    </row>
    <row r="19" spans="1:8" ht="15.75">
      <c r="A19" s="268">
        <v>46092</v>
      </c>
      <c r="B19" s="181" t="s">
        <v>315</v>
      </c>
      <c r="C19" s="272"/>
      <c r="D19" s="273" t="s">
        <v>320</v>
      </c>
      <c r="E19" s="274">
        <v>145047</v>
      </c>
      <c r="F19" s="274"/>
      <c r="G19" s="179">
        <f t="shared" si="0"/>
        <v>20300073</v>
      </c>
      <c r="H19" s="270"/>
    </row>
    <row r="20" spans="1:8" ht="15.75">
      <c r="A20" s="268">
        <v>46092</v>
      </c>
      <c r="B20" s="181" t="s">
        <v>315</v>
      </c>
      <c r="C20" s="272"/>
      <c r="D20" s="273" t="s">
        <v>644</v>
      </c>
      <c r="E20" s="274">
        <v>380695</v>
      </c>
      <c r="F20" s="274"/>
      <c r="G20" s="179">
        <f t="shared" si="0"/>
        <v>19919378</v>
      </c>
      <c r="H20" s="270"/>
    </row>
    <row r="21" spans="1:8" ht="15.75">
      <c r="A21" s="268">
        <v>46092</v>
      </c>
      <c r="B21" s="181" t="s">
        <v>315</v>
      </c>
      <c r="C21" s="272"/>
      <c r="D21" s="273" t="s">
        <v>645</v>
      </c>
      <c r="E21" s="274">
        <v>272295</v>
      </c>
      <c r="F21" s="274"/>
      <c r="G21" s="179">
        <f t="shared" si="0"/>
        <v>19647083</v>
      </c>
      <c r="H21" s="270"/>
    </row>
    <row r="22" spans="1:8" ht="15.75">
      <c r="A22" s="268">
        <v>46092</v>
      </c>
      <c r="B22" s="181" t="s">
        <v>315</v>
      </c>
      <c r="C22" s="272"/>
      <c r="D22" s="273" t="s">
        <v>646</v>
      </c>
      <c r="E22" s="274">
        <v>292538</v>
      </c>
      <c r="F22" s="274"/>
      <c r="G22" s="179">
        <f t="shared" si="0"/>
        <v>19354545</v>
      </c>
      <c r="H22" s="270"/>
    </row>
    <row r="23" spans="1:8" ht="15.75">
      <c r="A23" s="268">
        <v>46092</v>
      </c>
      <c r="B23" s="181" t="s">
        <v>315</v>
      </c>
      <c r="C23" s="272"/>
      <c r="D23" s="273" t="s">
        <v>647</v>
      </c>
      <c r="E23" s="274">
        <v>292742</v>
      </c>
      <c r="F23" s="274"/>
      <c r="G23" s="179">
        <f t="shared" si="0"/>
        <v>19061803</v>
      </c>
      <c r="H23" s="270"/>
    </row>
    <row r="24" spans="1:8" ht="15.75">
      <c r="A24" s="268">
        <v>46092</v>
      </c>
      <c r="B24" s="181" t="s">
        <v>327</v>
      </c>
      <c r="C24" s="272"/>
      <c r="D24" s="273" t="s">
        <v>326</v>
      </c>
      <c r="E24" s="274">
        <v>623096</v>
      </c>
      <c r="F24" s="274"/>
      <c r="G24" s="179">
        <f t="shared" si="0"/>
        <v>18438707</v>
      </c>
      <c r="H24" s="270"/>
    </row>
    <row r="25" spans="1:8" ht="15.75">
      <c r="A25" s="268">
        <v>46092</v>
      </c>
      <c r="B25" s="181" t="s">
        <v>327</v>
      </c>
      <c r="C25" s="272"/>
      <c r="D25" s="273" t="s">
        <v>328</v>
      </c>
      <c r="E25" s="274">
        <v>447580</v>
      </c>
      <c r="F25" s="274"/>
      <c r="G25" s="179">
        <f t="shared" si="0"/>
        <v>17991127</v>
      </c>
      <c r="H25" s="270"/>
    </row>
    <row r="26" spans="1:8" ht="15.75">
      <c r="A26" s="268">
        <v>46092</v>
      </c>
      <c r="B26" s="181" t="s">
        <v>327</v>
      </c>
      <c r="C26" s="272"/>
      <c r="D26" s="273" t="s">
        <v>329</v>
      </c>
      <c r="E26" s="274">
        <v>332810</v>
      </c>
      <c r="F26" s="274"/>
      <c r="G26" s="179">
        <f t="shared" si="0"/>
        <v>17658317</v>
      </c>
      <c r="H26" s="270"/>
    </row>
    <row r="27" spans="1:8" ht="15.75">
      <c r="A27" s="268">
        <v>46092</v>
      </c>
      <c r="B27" s="181" t="s">
        <v>327</v>
      </c>
      <c r="C27" s="272"/>
      <c r="D27" s="273" t="s">
        <v>330</v>
      </c>
      <c r="E27" s="274">
        <v>393113</v>
      </c>
      <c r="F27" s="274"/>
      <c r="G27" s="179">
        <f t="shared" si="0"/>
        <v>17265204</v>
      </c>
      <c r="H27" s="270"/>
    </row>
    <row r="28" spans="1:8" ht="15.75">
      <c r="A28" s="268">
        <v>46092</v>
      </c>
      <c r="B28" s="181" t="s">
        <v>327</v>
      </c>
      <c r="C28" s="272"/>
      <c r="D28" s="273" t="s">
        <v>331</v>
      </c>
      <c r="E28" s="274">
        <v>619307</v>
      </c>
      <c r="F28" s="274"/>
      <c r="G28" s="179">
        <f t="shared" si="0"/>
        <v>16645897</v>
      </c>
      <c r="H28" s="270"/>
    </row>
    <row r="29" spans="1:8" ht="15.75">
      <c r="A29" s="268">
        <v>46092</v>
      </c>
      <c r="B29" s="181" t="s">
        <v>327</v>
      </c>
      <c r="C29" s="272"/>
      <c r="D29" s="273" t="s">
        <v>332</v>
      </c>
      <c r="E29" s="274">
        <v>145047</v>
      </c>
      <c r="F29" s="274"/>
      <c r="G29" s="179">
        <f t="shared" si="0"/>
        <v>16500850</v>
      </c>
      <c r="H29" s="270"/>
    </row>
    <row r="30" spans="1:8" ht="15.75">
      <c r="A30" s="268">
        <v>46092</v>
      </c>
      <c r="B30" s="181" t="s">
        <v>327</v>
      </c>
      <c r="C30" s="272"/>
      <c r="D30" s="273" t="s">
        <v>648</v>
      </c>
      <c r="E30" s="274">
        <v>380695</v>
      </c>
      <c r="F30" s="274"/>
      <c r="G30" s="179">
        <f t="shared" si="0"/>
        <v>16120155</v>
      </c>
      <c r="H30" s="270"/>
    </row>
    <row r="31" spans="1:8" ht="15.75">
      <c r="A31" s="268">
        <v>46092</v>
      </c>
      <c r="B31" s="181" t="s">
        <v>327</v>
      </c>
      <c r="C31" s="272"/>
      <c r="D31" s="273" t="s">
        <v>649</v>
      </c>
      <c r="E31" s="274">
        <v>272295</v>
      </c>
      <c r="F31" s="274"/>
      <c r="G31" s="179">
        <f t="shared" si="0"/>
        <v>15847860</v>
      </c>
      <c r="H31" s="270"/>
    </row>
    <row r="32" spans="1:8" ht="15.75">
      <c r="A32" s="268">
        <v>46092</v>
      </c>
      <c r="B32" s="181" t="s">
        <v>327</v>
      </c>
      <c r="C32" s="272"/>
      <c r="D32" s="273" t="s">
        <v>650</v>
      </c>
      <c r="E32" s="274">
        <v>292538</v>
      </c>
      <c r="F32" s="274"/>
      <c r="G32" s="179">
        <f t="shared" si="0"/>
        <v>15555322</v>
      </c>
      <c r="H32" s="270"/>
    </row>
    <row r="33" spans="1:8" ht="15.75">
      <c r="A33" s="268">
        <v>46092</v>
      </c>
      <c r="B33" s="181" t="s">
        <v>327</v>
      </c>
      <c r="C33" s="272"/>
      <c r="D33" s="273" t="s">
        <v>651</v>
      </c>
      <c r="E33" s="274">
        <v>292742</v>
      </c>
      <c r="F33" s="274"/>
      <c r="G33" s="179">
        <f t="shared" si="0"/>
        <v>15262580</v>
      </c>
      <c r="H33" s="270"/>
    </row>
    <row r="34" spans="1:8" ht="15.75">
      <c r="A34" s="268">
        <v>46092</v>
      </c>
      <c r="B34" s="181" t="s">
        <v>338</v>
      </c>
      <c r="C34" s="272"/>
      <c r="D34" s="273" t="s">
        <v>337</v>
      </c>
      <c r="E34" s="275">
        <v>334620</v>
      </c>
      <c r="F34" s="275"/>
      <c r="G34" s="179">
        <f t="shared" si="0"/>
        <v>14927960</v>
      </c>
      <c r="H34" s="270"/>
    </row>
    <row r="35" spans="1:8" ht="15.75">
      <c r="A35" s="268">
        <v>46092</v>
      </c>
      <c r="B35" s="181" t="s">
        <v>338</v>
      </c>
      <c r="C35" s="272"/>
      <c r="D35" s="273" t="s">
        <v>339</v>
      </c>
      <c r="E35" s="275">
        <v>221286</v>
      </c>
      <c r="F35" s="275"/>
      <c r="G35" s="179">
        <f t="shared" si="0"/>
        <v>14706674</v>
      </c>
      <c r="H35" s="270"/>
    </row>
    <row r="36" spans="1:8" ht="15.75">
      <c r="A36" s="268">
        <v>46092</v>
      </c>
      <c r="B36" s="181" t="s">
        <v>338</v>
      </c>
      <c r="C36" s="272"/>
      <c r="D36" s="273" t="s">
        <v>340</v>
      </c>
      <c r="E36" s="275">
        <v>92107</v>
      </c>
      <c r="F36" s="275"/>
      <c r="G36" s="179">
        <f t="shared" si="0"/>
        <v>14614567</v>
      </c>
      <c r="H36" s="270"/>
    </row>
    <row r="37" spans="1:8" ht="15.75">
      <c r="A37" s="268">
        <v>46092</v>
      </c>
      <c r="B37" s="181" t="s">
        <v>338</v>
      </c>
      <c r="C37" s="272"/>
      <c r="D37" s="273" t="s">
        <v>341</v>
      </c>
      <c r="E37" s="275">
        <v>136189</v>
      </c>
      <c r="F37" s="275"/>
      <c r="G37" s="179">
        <f t="shared" si="0"/>
        <v>14478378</v>
      </c>
      <c r="H37" s="270"/>
    </row>
    <row r="38" spans="1:8" ht="15.75">
      <c r="A38" s="268">
        <v>46092</v>
      </c>
      <c r="B38" s="181" t="s">
        <v>338</v>
      </c>
      <c r="C38" s="272"/>
      <c r="D38" s="273" t="s">
        <v>342</v>
      </c>
      <c r="E38" s="275">
        <v>82477</v>
      </c>
      <c r="F38" s="275"/>
      <c r="G38" s="179">
        <f t="shared" si="0"/>
        <v>14395901</v>
      </c>
      <c r="H38" s="270"/>
    </row>
    <row r="39" spans="1:8" ht="15.75">
      <c r="A39" s="268">
        <v>46092</v>
      </c>
      <c r="B39" s="181" t="s">
        <v>338</v>
      </c>
      <c r="C39" s="272"/>
      <c r="D39" s="273" t="s">
        <v>343</v>
      </c>
      <c r="E39" s="275">
        <v>52535</v>
      </c>
      <c r="F39" s="275"/>
      <c r="G39" s="179">
        <f t="shared" si="0"/>
        <v>14343366</v>
      </c>
      <c r="H39" s="270"/>
    </row>
    <row r="40" spans="1:8" ht="15.75">
      <c r="A40" s="268">
        <v>46092</v>
      </c>
      <c r="B40" s="181" t="s">
        <v>338</v>
      </c>
      <c r="C40" s="272"/>
      <c r="D40" s="273" t="s">
        <v>652</v>
      </c>
      <c r="E40" s="275">
        <v>187890</v>
      </c>
      <c r="F40" s="275"/>
      <c r="G40" s="179">
        <f t="shared" si="0"/>
        <v>14155476</v>
      </c>
      <c r="H40" s="270"/>
    </row>
    <row r="41" spans="1:8" ht="15.75">
      <c r="A41" s="268">
        <v>46092</v>
      </c>
      <c r="B41" s="181" t="s">
        <v>338</v>
      </c>
      <c r="C41" s="272"/>
      <c r="D41" s="273" t="s">
        <v>653</v>
      </c>
      <c r="E41" s="275">
        <v>71520</v>
      </c>
      <c r="F41" s="275"/>
      <c r="G41" s="179">
        <f t="shared" si="0"/>
        <v>14083956</v>
      </c>
      <c r="H41" s="270"/>
    </row>
    <row r="42" spans="1:8" ht="15.75">
      <c r="A42" s="268">
        <v>46092</v>
      </c>
      <c r="B42" s="181" t="s">
        <v>338</v>
      </c>
      <c r="C42" s="272"/>
      <c r="D42" s="273" t="s">
        <v>654</v>
      </c>
      <c r="E42" s="275">
        <v>86702</v>
      </c>
      <c r="F42" s="275"/>
      <c r="G42" s="179">
        <f t="shared" si="0"/>
        <v>13997254</v>
      </c>
      <c r="H42" s="270"/>
    </row>
    <row r="43" spans="1:8" ht="15.75">
      <c r="A43" s="268">
        <v>46092</v>
      </c>
      <c r="B43" s="181" t="s">
        <v>338</v>
      </c>
      <c r="C43" s="272"/>
      <c r="D43" s="273" t="s">
        <v>655</v>
      </c>
      <c r="E43" s="275">
        <v>83105</v>
      </c>
      <c r="F43" s="275"/>
      <c r="G43" s="179">
        <f t="shared" si="0"/>
        <v>13914149</v>
      </c>
      <c r="H43" s="270"/>
    </row>
    <row r="44" spans="1:8" ht="15.75">
      <c r="A44" s="268">
        <v>46092</v>
      </c>
      <c r="B44" s="181" t="s">
        <v>254</v>
      </c>
      <c r="C44" s="272">
        <v>9548188</v>
      </c>
      <c r="D44" s="273" t="s">
        <v>656</v>
      </c>
      <c r="E44" s="275">
        <v>5791594</v>
      </c>
      <c r="F44" s="275"/>
      <c r="G44" s="179">
        <f t="shared" si="0"/>
        <v>8122555</v>
      </c>
      <c r="H44" s="270"/>
    </row>
    <row r="45" spans="1:8" ht="15.75">
      <c r="A45" s="268">
        <v>46092</v>
      </c>
      <c r="B45" s="181" t="s">
        <v>551</v>
      </c>
      <c r="C45" s="272">
        <v>9548189</v>
      </c>
      <c r="D45" s="273" t="s">
        <v>657</v>
      </c>
      <c r="E45" s="275">
        <v>1295445</v>
      </c>
      <c r="F45" s="275"/>
      <c r="G45" s="179">
        <f t="shared" si="0"/>
        <v>6827110</v>
      </c>
      <c r="H45" s="270"/>
    </row>
    <row r="46" spans="1:8" ht="15.75">
      <c r="A46" s="268">
        <v>46092</v>
      </c>
      <c r="B46" s="181" t="s">
        <v>557</v>
      </c>
      <c r="C46" s="272">
        <v>9548190</v>
      </c>
      <c r="D46" s="164" t="s">
        <v>658</v>
      </c>
      <c r="E46" s="276">
        <v>342130</v>
      </c>
      <c r="F46" s="276"/>
      <c r="G46" s="179">
        <f t="shared" si="0"/>
        <v>6484980</v>
      </c>
      <c r="H46" s="270"/>
    </row>
    <row r="47" spans="1:8" ht="15.75">
      <c r="A47" s="268">
        <v>46092</v>
      </c>
      <c r="B47" s="181" t="s">
        <v>351</v>
      </c>
      <c r="C47" s="272">
        <v>9547961</v>
      </c>
      <c r="D47" s="164" t="s">
        <v>659</v>
      </c>
      <c r="E47" s="277">
        <v>500000</v>
      </c>
      <c r="F47" s="277"/>
      <c r="G47" s="179">
        <f t="shared" si="0"/>
        <v>5984980</v>
      </c>
      <c r="H47" s="270"/>
    </row>
    <row r="48" spans="1:8">
      <c r="A48" s="268">
        <v>46092</v>
      </c>
      <c r="B48" s="181" t="s">
        <v>660</v>
      </c>
      <c r="C48" s="272">
        <v>9547959</v>
      </c>
      <c r="D48" s="181" t="s">
        <v>661</v>
      </c>
      <c r="E48" s="207">
        <v>2000000</v>
      </c>
      <c r="F48" s="181"/>
      <c r="G48" s="179">
        <f t="shared" si="0"/>
        <v>3984980</v>
      </c>
      <c r="H48" s="270"/>
    </row>
    <row r="49" spans="1:8">
      <c r="A49" s="268">
        <v>46092</v>
      </c>
      <c r="B49" s="181" t="s">
        <v>662</v>
      </c>
      <c r="C49" s="272">
        <v>9547960</v>
      </c>
      <c r="D49" s="181" t="s">
        <v>661</v>
      </c>
      <c r="E49" s="207">
        <v>1700000</v>
      </c>
      <c r="F49" s="181"/>
      <c r="G49" s="179">
        <f t="shared" ref="G49:G54" si="1">+G48+F49-E49</f>
        <v>2284980</v>
      </c>
      <c r="H49" s="270"/>
    </row>
    <row r="50" spans="1:8">
      <c r="A50" s="268"/>
      <c r="B50" s="181"/>
      <c r="C50" s="272"/>
      <c r="D50" s="181"/>
      <c r="E50" s="207"/>
      <c r="F50" s="181"/>
      <c r="G50" s="179">
        <f t="shared" si="1"/>
        <v>2284980</v>
      </c>
      <c r="H50" s="270"/>
    </row>
    <row r="51" spans="1:8">
      <c r="A51" s="268"/>
      <c r="B51" s="181"/>
      <c r="C51" s="278"/>
      <c r="D51" s="181" t="s">
        <v>663</v>
      </c>
      <c r="E51" s="207">
        <f>550+3850+3850+3850+12113</f>
        <v>24213</v>
      </c>
      <c r="F51" s="181"/>
      <c r="G51" s="179">
        <f t="shared" si="1"/>
        <v>2260767</v>
      </c>
      <c r="H51" s="270"/>
    </row>
    <row r="52" spans="1:8">
      <c r="A52" s="279"/>
      <c r="B52" s="280"/>
      <c r="C52" s="281"/>
      <c r="D52" s="181"/>
      <c r="E52" s="178"/>
      <c r="F52" s="181"/>
      <c r="G52" s="179">
        <f t="shared" si="1"/>
        <v>2260767</v>
      </c>
      <c r="H52" s="270"/>
    </row>
    <row r="53" spans="1:8">
      <c r="A53" s="282"/>
      <c r="B53" s="280"/>
      <c r="C53" s="283"/>
      <c r="D53" s="284"/>
      <c r="E53" s="178"/>
      <c r="F53" s="181"/>
      <c r="G53" s="179">
        <f t="shared" si="1"/>
        <v>2260767</v>
      </c>
      <c r="H53" s="270"/>
    </row>
    <row r="54" spans="1:8">
      <c r="A54" s="282"/>
      <c r="B54" s="280"/>
      <c r="C54" s="283"/>
      <c r="D54" s="181"/>
      <c r="E54" s="181"/>
      <c r="F54" s="181"/>
      <c r="G54" s="179">
        <f t="shared" si="1"/>
        <v>2260767</v>
      </c>
      <c r="H54" s="270"/>
    </row>
    <row r="55" spans="1:8">
      <c r="A55" s="282"/>
      <c r="B55" s="280"/>
      <c r="C55" s="283" t="s">
        <v>664</v>
      </c>
      <c r="D55" s="181"/>
      <c r="E55" s="285">
        <f>SUM(E11:E53)</f>
        <v>21820961</v>
      </c>
      <c r="F55" s="181"/>
      <c r="G55" s="179"/>
      <c r="H55" s="270"/>
    </row>
    <row r="56" spans="1:8">
      <c r="A56" s="282"/>
      <c r="B56" s="280"/>
      <c r="C56" s="283" t="s">
        <v>665</v>
      </c>
      <c r="D56" s="181"/>
      <c r="E56" s="181"/>
      <c r="F56" s="285">
        <f>SUM(F10:F54)</f>
        <v>24081728</v>
      </c>
      <c r="G56" s="181"/>
      <c r="H56" s="270"/>
    </row>
    <row r="57" spans="1:8">
      <c r="A57" s="282"/>
      <c r="B57" s="286"/>
      <c r="C57" s="283" t="s">
        <v>666</v>
      </c>
      <c r="D57" s="181"/>
      <c r="E57" s="207">
        <f>+F56-E55</f>
        <v>2260767</v>
      </c>
      <c r="F57" s="181"/>
      <c r="G57" s="181"/>
      <c r="H57" s="270"/>
    </row>
    <row r="60" spans="1:8">
      <c r="D60" t="s">
        <v>667</v>
      </c>
    </row>
    <row r="61" spans="1:8">
      <c r="D61" t="s">
        <v>668</v>
      </c>
    </row>
    <row r="62" spans="1:8">
      <c r="D62" t="s">
        <v>669</v>
      </c>
    </row>
    <row r="63" spans="1:8">
      <c r="D63" s="38"/>
    </row>
    <row r="67" spans="4:4">
      <c r="D67" s="38"/>
    </row>
    <row r="88" spans="1:8">
      <c r="A88" s="287"/>
      <c r="B88" s="287"/>
      <c r="C88" s="287"/>
      <c r="D88" s="287"/>
      <c r="E88" s="287"/>
      <c r="F88" s="287"/>
      <c r="G88" s="287"/>
      <c r="H88" s="287"/>
    </row>
    <row r="105" spans="1:8">
      <c r="A105" s="288"/>
      <c r="B105" s="286"/>
      <c r="C105" s="286"/>
      <c r="D105" s="286"/>
      <c r="E105" s="286"/>
      <c r="F105" s="286"/>
      <c r="G105" s="286"/>
      <c r="H105" s="289"/>
    </row>
    <row r="106" spans="1:8">
      <c r="A106" s="290"/>
      <c r="B106" s="181"/>
      <c r="C106" s="181"/>
      <c r="D106" s="181"/>
      <c r="E106" s="181"/>
      <c r="F106" s="181"/>
      <c r="G106" s="181"/>
      <c r="H106" s="270"/>
    </row>
    <row r="107" spans="1:8">
      <c r="A107" s="290"/>
      <c r="B107" s="181"/>
      <c r="C107" s="181"/>
      <c r="D107" s="181"/>
      <c r="E107" s="181"/>
      <c r="F107" s="181"/>
      <c r="G107" s="181"/>
      <c r="H107" s="270"/>
    </row>
    <row r="108" spans="1:8">
      <c r="A108" s="290"/>
      <c r="B108" s="181"/>
      <c r="C108" s="181"/>
      <c r="D108" s="181"/>
      <c r="E108" s="181"/>
      <c r="F108" s="181"/>
      <c r="G108" s="181"/>
      <c r="H108" s="270"/>
    </row>
    <row r="109" spans="1:8">
      <c r="A109" s="291"/>
      <c r="B109" s="292"/>
      <c r="C109" s="292"/>
      <c r="D109" s="292"/>
      <c r="E109" s="292"/>
      <c r="F109" s="292"/>
      <c r="G109" s="292"/>
      <c r="H109" s="29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36" workbookViewId="0">
      <selection activeCell="L48" sqref="L48"/>
    </sheetView>
  </sheetViews>
  <sheetFormatPr defaultColWidth="11.42578125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26</vt:i4>
      </vt:variant>
    </vt:vector>
  </HeadingPairs>
  <TitlesOfParts>
    <vt:vector size="26" baseType="lpstr">
      <vt:lpstr>Balance</vt:lpstr>
      <vt:lpstr>advance</vt:lpstr>
      <vt:lpstr>Data</vt:lpstr>
      <vt:lpstr>Data Analyst</vt:lpstr>
      <vt:lpstr>Individual Cost</vt:lpstr>
      <vt:lpstr>Individual Received</vt:lpstr>
      <vt:lpstr>Cash Mars</vt:lpstr>
      <vt:lpstr>Bank Journal</vt:lpstr>
      <vt:lpstr>Bank Statment</vt:lpstr>
      <vt:lpstr>Bank reconciliation</vt:lpstr>
      <vt:lpstr>Bank reconciliation Scann</vt:lpstr>
      <vt:lpstr>Cash desk closing</vt:lpstr>
      <vt:lpstr>Cash desk closin scann</vt:lpstr>
      <vt:lpstr>Annick</vt:lpstr>
      <vt:lpstr>Jean Jacques</vt:lpstr>
      <vt:lpstr>E04</vt:lpstr>
      <vt:lpstr>Roxane</vt:lpstr>
      <vt:lpstr>Agnes</vt:lpstr>
      <vt:lpstr>Maxime</vt:lpstr>
      <vt:lpstr>E15</vt:lpstr>
      <vt:lpstr>E77</vt:lpstr>
      <vt:lpstr>E87</vt:lpstr>
      <vt:lpstr>Marie</vt:lpstr>
      <vt:lpstr>Feuille27</vt:lpstr>
      <vt:lpstr>Global Data</vt:lpstr>
      <vt:lpstr>Global Donor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Jana Hajduchová</cp:lastModifiedBy>
  <cp:lastPrinted>2026-03-09T13:54:00Z</cp:lastPrinted>
  <dcterms:created xsi:type="dcterms:W3CDTF">2015-06-05T18:19:00Z</dcterms:created>
  <dcterms:modified xsi:type="dcterms:W3CDTF">2026-04-16T08:17:34Z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152ECD7C4D7D490D8DC3F46ACBAC62AC_12</vt:lpwstr>
  </property>
  <property fmtid="{D5CDD505-2E9C-101B-9397-08002B2CF9AE}" pid="3" name="KSOProductBuildVer">
    <vt:lpwstr>1036-12.2.0.23196</vt:lpwstr>
  </property>
</Properties>
</file>